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35" windowHeight="124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12" authorId="0">
      <text>
        <r>
          <rPr>
            <b/>
            <sz val="8"/>
            <rFont val="Tahoma"/>
            <family val="2"/>
          </rPr>
          <t>Insira o valor que você possui disponível para a compra à vista.</t>
        </r>
      </text>
    </comment>
    <comment ref="E13" authorId="0">
      <text>
        <r>
          <rPr>
            <b/>
            <sz val="8"/>
            <rFont val="Tahoma"/>
            <family val="2"/>
          </rPr>
          <t>Insira o valor do imóvel.</t>
        </r>
      </text>
    </comment>
    <comment ref="E14" authorId="0">
      <text>
        <r>
          <rPr>
            <b/>
            <sz val="8"/>
            <rFont val="Tahoma"/>
            <family val="2"/>
          </rPr>
          <t>Se o valor do imóvel for menor que o disponível, então restará um saldo positivo.</t>
        </r>
      </text>
    </comment>
    <comment ref="E17" authorId="0">
      <text>
        <r>
          <rPr>
            <b/>
            <sz val="8"/>
            <rFont val="Tahoma"/>
            <family val="2"/>
          </rPr>
          <t>Insira o montante inicial caso tenha saldo disponível após a compra do imóvel ou alguma reserva extra.</t>
        </r>
      </text>
    </comment>
    <comment ref="E18" authorId="0">
      <text>
        <r>
          <rPr>
            <b/>
            <sz val="8"/>
            <rFont val="Tahoma"/>
            <family val="2"/>
          </rPr>
          <t>Insira o valor dos aportes mensais.</t>
        </r>
      </text>
    </comment>
    <comment ref="E19" authorId="0">
      <text>
        <r>
          <rPr>
            <b/>
            <sz val="8"/>
            <rFont val="Tahoma"/>
            <family val="2"/>
          </rPr>
          <t>Insira a taxa de juros mensal (rentabilidade) do investimento escolhido.</t>
        </r>
      </text>
    </comment>
    <comment ref="E20" authorId="0">
      <text>
        <r>
          <rPr>
            <b/>
            <sz val="8"/>
            <rFont val="Tahoma"/>
            <family val="2"/>
          </rPr>
          <t>Insira o prazo de capitalização em meses, até o limite de 360 meses.</t>
        </r>
      </text>
    </comment>
    <comment ref="C24" authorId="0">
      <text>
        <r>
          <rPr>
            <b/>
            <sz val="8"/>
            <rFont val="Tahoma"/>
            <family val="2"/>
          </rPr>
          <t>Valor total bruto da aplicação, acumulado após o período de capitalização escolhido.</t>
        </r>
      </text>
    </comment>
    <comment ref="E25" authorId="0">
      <text>
        <r>
          <rPr>
            <b/>
            <sz val="8"/>
            <rFont val="Tahoma"/>
            <family val="2"/>
          </rPr>
          <t>Insira a alíquota do imposto de renda se essa for aplicável ao investimentos escolhido.</t>
        </r>
      </text>
    </comment>
    <comment ref="E26" authorId="0">
      <text>
        <r>
          <rPr>
            <b/>
            <sz val="8"/>
            <rFont val="Tahoma"/>
            <family val="2"/>
          </rPr>
          <t>Valor total líquido da aplicação após a tributação pelo imposto de renda.</t>
        </r>
      </text>
    </comment>
    <comment ref="E29" authorId="0">
      <text>
        <r>
          <rPr>
            <b/>
            <sz val="8"/>
            <rFont val="Tahoma"/>
            <family val="2"/>
          </rPr>
          <t>Patrimônio líquido acumulado pela aplicação financeira após a tributação pelo imposto de renda.</t>
        </r>
      </text>
    </comment>
    <comment ref="E30" authorId="0">
      <text>
        <r>
          <rPr>
            <b/>
            <sz val="8"/>
            <rFont val="Tahoma"/>
            <family val="2"/>
          </rPr>
          <t>Insira uma estimativa de inflação ao mês para o período da aplicação. Esse valor corrigirá o preço do imóvel. Para não corrigir, basta deixar esse valor em 0,00%.</t>
        </r>
      </text>
    </comment>
    <comment ref="E31" authorId="0">
      <text>
        <r>
          <rPr>
            <b/>
            <sz val="8"/>
            <rFont val="Tahoma"/>
            <family val="2"/>
          </rPr>
          <t>Valor do imóvel comprado, corrigido pela estimativa de inflação para o período da aplicação.</t>
        </r>
      </text>
    </comment>
    <comment ref="E32" authorId="0">
      <text>
        <r>
          <rPr>
            <b/>
            <sz val="8"/>
            <rFont val="Tahoma"/>
            <family val="2"/>
          </rPr>
          <t>Patrimônio total conquistado após período da aplicação financeira (saldo líquido da aplicação após tributação pelo IR + valor do imóvel comprado, corrigido pela estimativa de inflação do período).</t>
        </r>
      </text>
    </comment>
    <comment ref="M12" authorId="0">
      <text>
        <r>
          <rPr>
            <b/>
            <sz val="8"/>
            <rFont val="Tahoma"/>
            <family val="2"/>
          </rPr>
          <t>Insira o valor do imóvel a ser financiado.</t>
        </r>
      </text>
    </comment>
    <comment ref="M13" authorId="0">
      <text>
        <r>
          <rPr>
            <b/>
            <sz val="8"/>
            <rFont val="Tahoma"/>
            <family val="2"/>
          </rPr>
          <t>Insira o valor da parcela de entrada. Sugerimos 30% do valor do imóvel.</t>
        </r>
      </text>
    </comment>
    <comment ref="M14" authorId="0">
      <text>
        <r>
          <rPr>
            <b/>
            <sz val="8"/>
            <rFont val="Tahoma"/>
            <family val="2"/>
          </rPr>
          <t>Saldo a ser financiado (valor do imóvel - valor da parcela de entrada).</t>
        </r>
      </text>
    </comment>
    <comment ref="M17" authorId="0">
      <text>
        <r>
          <rPr>
            <b/>
            <sz val="8"/>
            <rFont val="Tahoma"/>
            <family val="2"/>
          </rPr>
          <t>Insira a taxa de juros ao mês do financiamento.</t>
        </r>
      </text>
    </comment>
    <comment ref="M18" authorId="0">
      <text>
        <r>
          <rPr>
            <b/>
            <sz val="8"/>
            <rFont val="Tahoma"/>
            <family val="2"/>
          </rPr>
          <t>Insira o prazo de capitalização em meses, até o limite de 360 meses.</t>
        </r>
      </text>
    </comment>
    <comment ref="M19" authorId="0">
      <text>
        <r>
          <rPr>
            <b/>
            <sz val="8"/>
            <rFont val="Tahoma"/>
            <family val="2"/>
          </rPr>
          <t>Valor da amortização constante calculada pela tabela SAC (sem correção).</t>
        </r>
      </text>
    </comment>
    <comment ref="M20" authorId="0">
      <text>
        <r>
          <rPr>
            <b/>
            <sz val="8"/>
            <rFont val="Tahoma"/>
            <family val="2"/>
          </rPr>
          <t>Insira uma estimativa de inflação ao mês para o período do financiamento. Esse valor corrigirá a amortização, os juros, a prestação e o saldo devedor. Para não corrigir a tabela SAC pela inflação estimada, basta deixar esse valor em 0,00%.</t>
        </r>
      </text>
    </comment>
    <comment ref="H26" authorId="0">
      <text>
        <r>
          <rPr>
            <b/>
            <sz val="8"/>
            <rFont val="Tahoma"/>
            <family val="2"/>
          </rPr>
          <t>Valor total pago pelo imóvel após o período do financiamento, corrigido pela inflação, caso essa tenha sido indicada no campo "Inflação ao mês" do bloco FINANCIAMENTO.</t>
        </r>
      </text>
    </comment>
    <comment ref="N29" authorId="0">
      <text>
        <r>
          <rPr>
            <b/>
            <sz val="8"/>
            <rFont val="Tahoma"/>
            <family val="2"/>
          </rPr>
          <t>Insira uma estimativa de inflação ao mês para o período do financiamento. Esse valor corrigirá o preço do imóvel. Para não corrigir, basta deixar esse valor em 0,00%.</t>
        </r>
      </text>
    </comment>
    <comment ref="N30" authorId="0">
      <text>
        <r>
          <rPr>
            <b/>
            <sz val="8"/>
            <rFont val="Tahoma"/>
            <family val="2"/>
          </rPr>
          <t>Valor do imóvel comprado, corrigido pela estimativa de inflação para o período do financiamento.</t>
        </r>
      </text>
    </comment>
    <comment ref="N31" authorId="0">
      <text>
        <r>
          <rPr>
            <b/>
            <sz val="8"/>
            <rFont val="Tahoma"/>
            <family val="2"/>
          </rPr>
          <t>Patrimônio total conquistado após o período do financiamento, corrigido pela inflação, caso essa tenha sido indicada no campo "Inflação ao mês (período)" do bloco PATRIMÔNIO APÓS XXX MESES.</t>
        </r>
      </text>
    </comment>
    <comment ref="U12" authorId="0">
      <text>
        <r>
          <rPr>
            <b/>
            <sz val="8"/>
            <rFont val="Tahoma"/>
            <family val="2"/>
          </rPr>
          <t>Insira o valor que você possuí disponível para a compra à vista, caso tivesse optado por ela.</t>
        </r>
      </text>
    </comment>
    <comment ref="U13" authorId="0">
      <text>
        <r>
          <rPr>
            <b/>
            <sz val="8"/>
            <rFont val="Tahoma"/>
            <family val="2"/>
          </rPr>
          <t>Insira o valor do aluguel mensal que pretende pagar.</t>
        </r>
      </text>
    </comment>
    <comment ref="U17" authorId="0">
      <text>
        <r>
          <rPr>
            <b/>
            <sz val="8"/>
            <rFont val="Tahoma"/>
            <family val="2"/>
          </rPr>
          <t>Valor disponível para aplicação financeira após o pagamento do primeiro aluguel (valor disponível - valor do aluguel).</t>
        </r>
      </text>
    </comment>
    <comment ref="U18" authorId="0">
      <text>
        <r>
          <rPr>
            <b/>
            <sz val="8"/>
            <rFont val="Tahoma"/>
            <family val="2"/>
          </rPr>
          <t>Insira o valor dos aportes mensais.</t>
        </r>
      </text>
    </comment>
    <comment ref="U19" authorId="0">
      <text>
        <r>
          <rPr>
            <b/>
            <sz val="8"/>
            <rFont val="Tahoma"/>
            <family val="2"/>
          </rPr>
          <t>Insira a taxa de juros mensal (rentabilidade) do investimento escolhido.</t>
        </r>
      </text>
    </comment>
    <comment ref="U20" authorId="0">
      <text>
        <r>
          <rPr>
            <b/>
            <sz val="8"/>
            <rFont val="Tahoma"/>
            <family val="2"/>
          </rPr>
          <t>Insira o prazo de capitalização em meses, até o limite de 360 meses.</t>
        </r>
      </text>
    </comment>
    <comment ref="S24" authorId="0">
      <text>
        <r>
          <rPr>
            <b/>
            <sz val="8"/>
            <rFont val="Tahoma"/>
            <family val="2"/>
          </rPr>
          <t>Valor total bruto da aplicação, acumulado após o período de capitalização escolhido.</t>
        </r>
      </text>
    </comment>
    <comment ref="U25" authorId="0">
      <text>
        <r>
          <rPr>
            <b/>
            <sz val="8"/>
            <rFont val="Tahoma"/>
            <family val="2"/>
          </rPr>
          <t>Insira a alíquota do imposto de renda se essa for aplicável ao investimentos escolhido.</t>
        </r>
      </text>
    </comment>
    <comment ref="U26" authorId="0">
      <text>
        <r>
          <rPr>
            <b/>
            <sz val="8"/>
            <rFont val="Tahoma"/>
            <family val="2"/>
          </rPr>
          <t>Valor total líquido da aplicação após a tributação pelo imposto de renda.</t>
        </r>
      </text>
    </comment>
    <comment ref="U29" authorId="0">
      <text>
        <r>
          <rPr>
            <b/>
            <sz val="8"/>
            <rFont val="Tahoma"/>
            <family val="2"/>
          </rPr>
          <t>Patrimônio líquido acumulado pela aplicação financeira após a tributação pelo imposto de renda.</t>
        </r>
      </text>
    </comment>
    <comment ref="U30" authorId="0">
      <text>
        <r>
          <rPr>
            <b/>
            <sz val="8"/>
            <rFont val="Tahoma"/>
            <family val="2"/>
          </rPr>
          <t>Patrimônio total conquistado após período da aplicação financeira.</t>
        </r>
      </text>
    </comment>
    <comment ref="E21" authorId="0">
      <text>
        <r>
          <rPr>
            <b/>
            <sz val="8"/>
            <rFont val="Tahoma"/>
            <family val="2"/>
          </rPr>
          <t>Insira uma estimativa de inflação ao mês para o período da aplicação. Esse valor corrigirá os aportes mensais. Para não corrigir os aportes mensais, basta deixar esse valor em 0,00%.</t>
        </r>
      </text>
    </comment>
    <comment ref="U21" authorId="0">
      <text>
        <r>
          <rPr>
            <b/>
            <sz val="8"/>
            <rFont val="Tahoma"/>
            <family val="2"/>
          </rPr>
          <t>Insira uma estimativa de inflação ao mês para o período da aplicação. Esse valor corrigirá os aportes mensais. Para não corrigir os aportes mensais, basta deixar esse valor em 0,00%.</t>
        </r>
      </text>
    </comment>
    <comment ref="N21" authorId="0">
      <text>
        <r>
          <rPr>
            <b/>
            <sz val="8"/>
            <rFont val="Tahoma"/>
            <family val="2"/>
          </rPr>
          <t>Insira o valor do seguro para Morte e Invalidez Permanente (MIP), cobrado mensalmente na parcela. Esse seguro varia de acordo com o prazo do financiamento e a idade do requerente. Na planilha foi utilizado o valor supondo uma pessoa de 30 anos. Além disso, esse valor varia a cada ano em consequência de seu reajuste (recálculo), portanto o valor da planilha pode apresentar uma pequena variação para o prazo total do financiamento.</t>
        </r>
      </text>
    </comment>
    <comment ref="N22" authorId="0">
      <text>
        <r>
          <rPr>
            <b/>
            <sz val="8"/>
            <rFont val="Tahoma"/>
            <family val="2"/>
          </rPr>
          <t>Insira o valor do seguro para Danos Físicos ao Imóvel (DFI), cobrado mensalmente na parcela. Esse seguro varia de acordo com o prazo do financiamento. Além disso, esse valor varia a cada ano em consequência de seu reajuste (recálculo), portanto o valor da planilha pode apresentar uma pequena variação para o prazo total do financiamento.</t>
        </r>
      </text>
    </comment>
    <comment ref="N23" authorId="0">
      <text>
        <r>
          <rPr>
            <b/>
            <sz val="8"/>
            <rFont val="Tahoma"/>
            <family val="2"/>
          </rPr>
          <t>Insira o valor da taxa de administração cobrada mensalmente na parcela.</t>
        </r>
      </text>
    </comment>
  </commentList>
</comments>
</file>

<file path=xl/sharedStrings.xml><?xml version="1.0" encoding="utf-8"?>
<sst xmlns="http://schemas.openxmlformats.org/spreadsheetml/2006/main" count="60" uniqueCount="37">
  <si>
    <t>Disponível</t>
  </si>
  <si>
    <t>Valor do imóvel</t>
  </si>
  <si>
    <t>Saldo</t>
  </si>
  <si>
    <t>Montante inicial</t>
  </si>
  <si>
    <t>Aportes mensais</t>
  </si>
  <si>
    <t>Juros ao mês</t>
  </si>
  <si>
    <t>Juros</t>
  </si>
  <si>
    <t>Valor do financiamento</t>
  </si>
  <si>
    <t>Prazo em meses</t>
  </si>
  <si>
    <t>Valor da amortização</t>
  </si>
  <si>
    <t>Prestação</t>
  </si>
  <si>
    <t>Amortização</t>
  </si>
  <si>
    <t>Total após IR</t>
  </si>
  <si>
    <t>Valor do aluguel</t>
  </si>
  <si>
    <t>Valor do imóvel corrigido</t>
  </si>
  <si>
    <t>Patrimônio total</t>
  </si>
  <si>
    <t>Alíquota IR (se aplicável)</t>
  </si>
  <si>
    <t>COMPRA DO IMÓVEL À VISTA</t>
  </si>
  <si>
    <t>FORMAÇÃO DE POUPANÇA</t>
  </si>
  <si>
    <t>FINANCIAMENTO DO IMÓVEL - TABELA SAC</t>
  </si>
  <si>
    <t>FINANCIAMENTO</t>
  </si>
  <si>
    <t>ALUGUEL DO IMÓVEL</t>
  </si>
  <si>
    <t>JUROS</t>
  </si>
  <si>
    <t>ACUMULADO</t>
  </si>
  <si>
    <t>SALDO</t>
  </si>
  <si>
    <t>PRESTAÇÃO</t>
  </si>
  <si>
    <t>AMORTIZAÇÃO</t>
  </si>
  <si>
    <t>Valor da entrada (sugestão 30%)</t>
  </si>
  <si>
    <t>Taxa de juros ao mês</t>
  </si>
  <si>
    <t>PARA FAZER SUAS SIMULAÇÕES INSIRA OS DADOS NOS CAMPOS EM VERDE LIMÃO!</t>
  </si>
  <si>
    <t>Inflação ao mês (aportes)</t>
  </si>
  <si>
    <t>Inflação ao mês (correção financiamento)</t>
  </si>
  <si>
    <t>Inflação ao mês (imóvel)</t>
  </si>
  <si>
    <t>MÊS</t>
  </si>
  <si>
    <t>Seguro MIP</t>
  </si>
  <si>
    <t>Seguro DFI</t>
  </si>
  <si>
    <t>Taxa de administração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</si>
</sst>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;[Red]&quot;R$ &quot;#,##0.00"/>
  </numFmts>
  <fonts count="5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8"/>
      <name val="Tahoma"/>
      <family val="2"/>
    </font>
    <font>
      <b/>
      <i/>
      <sz val="10"/>
      <color indexed="18"/>
      <name val="Calibri"/>
      <family val="2"/>
    </font>
    <font>
      <b/>
      <sz val="10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b/>
      <sz val="9"/>
      <color indexed="13"/>
      <name val="Calibri"/>
      <family val="0"/>
    </font>
    <font>
      <sz val="9"/>
      <color indexed="13"/>
      <name val="Calibri"/>
      <family val="0"/>
    </font>
    <font>
      <i/>
      <sz val="9"/>
      <color indexed="30"/>
      <name val="Calibri"/>
      <family val="0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i/>
      <sz val="10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CCFF00"/>
        <bgColor indexed="64"/>
      </patternFill>
    </fill>
    <fill>
      <gradientFill degree="90">
        <stop position="0">
          <color rgb="FF003366"/>
        </stop>
        <stop position="1">
          <color rgb="FF0099CC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4" fontId="44" fillId="33" borderId="1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/>
      <protection hidden="1"/>
    </xf>
    <xf numFmtId="0" fontId="32" fillId="34" borderId="0" xfId="0" applyFont="1" applyFill="1" applyAlignment="1" applyProtection="1">
      <alignment horizontal="center"/>
      <protection hidden="1"/>
    </xf>
    <xf numFmtId="1" fontId="38" fillId="0" borderId="0" xfId="0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4" fontId="38" fillId="0" borderId="0" xfId="0" applyNumberFormat="1" applyFont="1" applyAlignment="1" applyProtection="1">
      <alignment horizontal="center"/>
      <protection hidden="1"/>
    </xf>
    <xf numFmtId="164" fontId="0" fillId="35" borderId="10" xfId="0" applyNumberFormat="1" applyFill="1" applyBorder="1" applyAlignment="1" applyProtection="1">
      <alignment horizontal="center"/>
      <protection hidden="1" locked="0"/>
    </xf>
    <xf numFmtId="10" fontId="0" fillId="35" borderId="10" xfId="0" applyNumberFormat="1" applyFill="1" applyBorder="1" applyAlignment="1" applyProtection="1">
      <alignment horizontal="center"/>
      <protection hidden="1" locked="0"/>
    </xf>
    <xf numFmtId="1" fontId="0" fillId="35" borderId="10" xfId="0" applyNumberFormat="1" applyFill="1" applyBorder="1" applyAlignment="1" applyProtection="1">
      <alignment horizontal="center"/>
      <protection hidden="1" locked="0"/>
    </xf>
    <xf numFmtId="0" fontId="0" fillId="0" borderId="0" xfId="0" applyFill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 locked="0"/>
    </xf>
    <xf numFmtId="10" fontId="0" fillId="0" borderId="0" xfId="0" applyNumberFormat="1" applyFill="1" applyBorder="1" applyAlignment="1" applyProtection="1">
      <alignment horizontal="center"/>
      <protection hidden="1" locked="0"/>
    </xf>
    <xf numFmtId="0" fontId="32" fillId="34" borderId="10" xfId="0" applyFont="1" applyFill="1" applyBorder="1" applyAlignment="1" applyProtection="1">
      <alignment horizontal="center"/>
      <protection hidden="1"/>
    </xf>
    <xf numFmtId="164" fontId="44" fillId="33" borderId="10" xfId="0" applyNumberFormat="1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left"/>
      <protection hidden="1"/>
    </xf>
    <xf numFmtId="164" fontId="0" fillId="35" borderId="10" xfId="0" applyNumberFormat="1" applyFill="1" applyBorder="1" applyAlignment="1" applyProtection="1">
      <alignment horizontal="center"/>
      <protection hidden="1" locked="0"/>
    </xf>
    <xf numFmtId="164" fontId="0" fillId="0" borderId="10" xfId="0" applyNumberFormat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left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 locked="0"/>
    </xf>
    <xf numFmtId="2" fontId="0" fillId="35" borderId="10" xfId="0" applyNumberFormat="1" applyFill="1" applyBorder="1" applyAlignment="1" applyProtection="1">
      <alignment horizontal="center"/>
      <protection hidden="1" locked="0"/>
    </xf>
    <xf numFmtId="0" fontId="0" fillId="36" borderId="0" xfId="0" applyFill="1" applyAlignment="1" applyProtection="1">
      <alignment horizontal="center"/>
      <protection hidden="1"/>
    </xf>
    <xf numFmtId="0" fontId="45" fillId="2" borderId="0" xfId="0" applyFont="1" applyFill="1" applyBorder="1" applyAlignment="1" applyProtection="1">
      <alignment horizontal="center"/>
      <protection hidden="1"/>
    </xf>
    <xf numFmtId="0" fontId="46" fillId="2" borderId="0" xfId="0" applyFont="1" applyFill="1" applyBorder="1" applyAlignment="1" applyProtection="1">
      <alignment horizontal="center"/>
      <protection hidden="1"/>
    </xf>
    <xf numFmtId="0" fontId="47" fillId="34" borderId="0" xfId="0" applyFont="1" applyFill="1" applyBorder="1" applyAlignment="1" applyProtection="1">
      <alignment horizontal="center" vertical="center"/>
      <protection hidden="1"/>
    </xf>
    <xf numFmtId="0" fontId="47" fillId="34" borderId="11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11" xfId="0" applyFont="1" applyBorder="1" applyAlignment="1" applyProtection="1">
      <alignment vertical="center"/>
      <protection hidden="1"/>
    </xf>
    <xf numFmtId="1" fontId="0" fillId="35" borderId="10" xfId="0" applyNumberFormat="1" applyFill="1" applyBorder="1" applyAlignment="1" applyProtection="1">
      <alignment horizontal="center"/>
      <protection hidden="1"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vestpedia.com.br/" TargetMode="External" /><Relationship Id="rId3" Type="http://schemas.openxmlformats.org/officeDocument/2006/relationships/hyperlink" Target="http://www.investpedia.com.br/" TargetMode="External" /><Relationship Id="rId4" Type="http://schemas.openxmlformats.org/officeDocument/2006/relationships/hyperlink" Target="http://www.investpedia.com.br/artigo/Comprar+a+vista+financiar+ou+alugar+um+imovel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2</xdr:row>
      <xdr:rowOff>28575</xdr:rowOff>
    </xdr:from>
    <xdr:to>
      <xdr:col>7</xdr:col>
      <xdr:colOff>38100</xdr:colOff>
      <xdr:row>5</xdr:row>
      <xdr:rowOff>66675</xdr:rowOff>
    </xdr:to>
    <xdr:pic>
      <xdr:nvPicPr>
        <xdr:cNvPr id="1" name="Imagem 1" descr="logo_planilha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52425"/>
          <a:ext cx="2543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1</xdr:row>
      <xdr:rowOff>104775</xdr:rowOff>
    </xdr:from>
    <xdr:to>
      <xdr:col>20</xdr:col>
      <xdr:colOff>723900</xdr:colOff>
      <xdr:row>5</xdr:row>
      <xdr:rowOff>76200</xdr:rowOff>
    </xdr:to>
    <xdr:sp>
      <xdr:nvSpPr>
        <xdr:cNvPr id="2" name="CaixaDeTexto 2">
          <a:hlinkClick r:id="rId4"/>
        </xdr:cNvPr>
        <xdr:cNvSpPr txBox="1">
          <a:spLocks noChangeArrowheads="1"/>
        </xdr:cNvSpPr>
      </xdr:nvSpPr>
      <xdr:spPr>
        <a:xfrm>
          <a:off x="3133725" y="266700"/>
          <a:ext cx="5857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Simulação 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entre 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compra, financiamento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 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aluguel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. Não deixe de ler o artigo específico no site </a:t>
          </a:r>
          <a:r>
            <a:rPr lang="en-US" cap="none" sz="9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www.investpedia.com.br</a:t>
          </a:r>
          <a:r>
            <a:rPr lang="en-US" cap="none" sz="9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para compreender a planilha. 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900" b="0" i="1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(O financiamento simulado abaixo apresenta valores fixos para os seguros MIP e DFI, para o custo de administração e para o índice inflacionário. Consulte seu banco antes de tomar qualquer decisão. Essa planilha é apenas uma simulação. Os dados reais de uma proposta de financiamento serão diferentes).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" bestFit="1" customWidth="1"/>
    <col min="2" max="2" width="9.140625" style="1" hidden="1" customWidth="1"/>
    <col min="3" max="3" width="8.8515625" style="1" customWidth="1"/>
    <col min="4" max="4" width="13.57421875" style="1" bestFit="1" customWidth="1"/>
    <col min="5" max="5" width="13.8515625" style="1" bestFit="1" customWidth="1"/>
    <col min="6" max="6" width="2.7109375" style="1" bestFit="1" customWidth="1"/>
    <col min="7" max="7" width="9.140625" style="1" hidden="1" customWidth="1"/>
    <col min="8" max="8" width="9.140625" style="1" customWidth="1"/>
    <col min="9" max="9" width="9.8515625" style="1" hidden="1" customWidth="1"/>
    <col min="10" max="10" width="11.28125" style="1" customWidth="1"/>
    <col min="11" max="11" width="13.57421875" style="1" hidden="1" customWidth="1"/>
    <col min="12" max="12" width="13.57421875" style="1" customWidth="1"/>
    <col min="13" max="13" width="10.8515625" style="1" hidden="1" customWidth="1"/>
    <col min="14" max="14" width="13.7109375" style="1" customWidth="1"/>
    <col min="15" max="15" width="9.140625" style="1" hidden="1" customWidth="1"/>
    <col min="16" max="16" width="9.140625" style="1" customWidth="1"/>
    <col min="17" max="17" width="2.7109375" style="1" bestFit="1" customWidth="1"/>
    <col min="18" max="18" width="9.140625" style="1" hidden="1" customWidth="1"/>
    <col min="19" max="19" width="9.140625" style="1" customWidth="1"/>
    <col min="20" max="20" width="13.57421875" style="1" bestFit="1" customWidth="1"/>
    <col min="21" max="21" width="12.28125" style="1" bestFit="1" customWidth="1"/>
    <col min="22" max="16384" width="9.140625" style="1" customWidth="1"/>
  </cols>
  <sheetData>
    <row r="1" ht="12.75"/>
    <row r="2" spans="3:21" ht="12.7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3:21" ht="12.7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3:21" ht="12.75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3:21" ht="12.75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3:21" ht="12.75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3:21" ht="12.7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3:21" ht="12.75">
      <c r="C8" s="32" t="s">
        <v>29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ht="12.75"/>
    <row r="10" spans="3:21" ht="12.75">
      <c r="C10" s="34" t="s">
        <v>17</v>
      </c>
      <c r="D10" s="34"/>
      <c r="E10" s="34"/>
      <c r="H10" s="34" t="s">
        <v>19</v>
      </c>
      <c r="I10" s="34"/>
      <c r="J10" s="34"/>
      <c r="K10" s="34"/>
      <c r="L10" s="34"/>
      <c r="M10" s="34"/>
      <c r="N10" s="34"/>
      <c r="O10" s="34"/>
      <c r="P10" s="34"/>
      <c r="S10" s="34" t="s">
        <v>21</v>
      </c>
      <c r="T10" s="36"/>
      <c r="U10" s="36"/>
    </row>
    <row r="11" spans="3:21" ht="12.75">
      <c r="C11" s="35"/>
      <c r="D11" s="35"/>
      <c r="E11" s="35"/>
      <c r="H11" s="35"/>
      <c r="I11" s="35"/>
      <c r="J11" s="35"/>
      <c r="K11" s="35"/>
      <c r="L11" s="35"/>
      <c r="M11" s="35"/>
      <c r="N11" s="35"/>
      <c r="O11" s="35"/>
      <c r="P11" s="35"/>
      <c r="S11" s="37"/>
      <c r="T11" s="37"/>
      <c r="U11" s="37"/>
    </row>
    <row r="12" spans="3:21" ht="12.75">
      <c r="C12" s="23" t="s">
        <v>0</v>
      </c>
      <c r="D12" s="23"/>
      <c r="E12" s="15">
        <v>150000</v>
      </c>
      <c r="H12" s="23" t="s">
        <v>1</v>
      </c>
      <c r="I12" s="23"/>
      <c r="J12" s="23"/>
      <c r="K12" s="23"/>
      <c r="L12" s="23"/>
      <c r="M12" s="24">
        <v>150000</v>
      </c>
      <c r="N12" s="24"/>
      <c r="O12" s="24"/>
      <c r="P12" s="24"/>
      <c r="S12" s="23" t="s">
        <v>0</v>
      </c>
      <c r="T12" s="23"/>
      <c r="U12" s="15">
        <v>150000</v>
      </c>
    </row>
    <row r="13" spans="3:21" ht="12.75">
      <c r="C13" s="23" t="s">
        <v>1</v>
      </c>
      <c r="D13" s="23"/>
      <c r="E13" s="15">
        <v>150000</v>
      </c>
      <c r="H13" s="23" t="s">
        <v>27</v>
      </c>
      <c r="I13" s="23"/>
      <c r="J13" s="23"/>
      <c r="K13" s="23"/>
      <c r="L13" s="23"/>
      <c r="M13" s="24">
        <f>M12*0.3</f>
        <v>45000</v>
      </c>
      <c r="N13" s="24"/>
      <c r="O13" s="24"/>
      <c r="P13" s="24"/>
      <c r="S13" s="23" t="s">
        <v>13</v>
      </c>
      <c r="T13" s="23"/>
      <c r="U13" s="15">
        <v>900</v>
      </c>
    </row>
    <row r="14" spans="3:16" ht="12.75">
      <c r="C14" s="23" t="s">
        <v>2</v>
      </c>
      <c r="D14" s="23"/>
      <c r="E14" s="2">
        <f>E12-E13</f>
        <v>0</v>
      </c>
      <c r="H14" s="23" t="s">
        <v>7</v>
      </c>
      <c r="I14" s="23"/>
      <c r="J14" s="23"/>
      <c r="K14" s="23"/>
      <c r="L14" s="23"/>
      <c r="M14" s="25">
        <f>M12-M13</f>
        <v>105000</v>
      </c>
      <c r="N14" s="25"/>
      <c r="O14" s="25"/>
      <c r="P14" s="25"/>
    </row>
    <row r="15" spans="19:21" ht="12.75">
      <c r="S15" s="28"/>
      <c r="T15" s="28"/>
      <c r="U15" s="28"/>
    </row>
    <row r="16" spans="3:21" ht="12.75">
      <c r="C16" s="21" t="s">
        <v>18</v>
      </c>
      <c r="D16" s="21"/>
      <c r="E16" s="21"/>
      <c r="H16" s="21" t="s">
        <v>20</v>
      </c>
      <c r="I16" s="21"/>
      <c r="J16" s="21"/>
      <c r="K16" s="21"/>
      <c r="L16" s="21"/>
      <c r="M16" s="21"/>
      <c r="N16" s="21"/>
      <c r="O16" s="21"/>
      <c r="P16" s="21"/>
      <c r="S16" s="21" t="s">
        <v>18</v>
      </c>
      <c r="T16" s="21"/>
      <c r="U16" s="21"/>
    </row>
    <row r="17" spans="3:21" ht="12.75">
      <c r="C17" s="23" t="s">
        <v>3</v>
      </c>
      <c r="D17" s="23"/>
      <c r="E17" s="15">
        <f>E14</f>
        <v>0</v>
      </c>
      <c r="H17" s="23" t="s">
        <v>28</v>
      </c>
      <c r="I17" s="23"/>
      <c r="J17" s="23"/>
      <c r="K17" s="23"/>
      <c r="L17" s="23"/>
      <c r="M17" s="29">
        <v>0.01</v>
      </c>
      <c r="N17" s="29"/>
      <c r="O17" s="29"/>
      <c r="P17" s="29"/>
      <c r="S17" s="23" t="s">
        <v>3</v>
      </c>
      <c r="T17" s="23"/>
      <c r="U17" s="2">
        <f>U12-U13</f>
        <v>149100</v>
      </c>
    </row>
    <row r="18" spans="3:21" ht="12.75">
      <c r="C18" s="23" t="s">
        <v>4</v>
      </c>
      <c r="D18" s="23"/>
      <c r="E18" s="15">
        <v>400</v>
      </c>
      <c r="H18" s="23" t="s">
        <v>8</v>
      </c>
      <c r="I18" s="23"/>
      <c r="J18" s="23"/>
      <c r="K18" s="23"/>
      <c r="L18" s="23"/>
      <c r="M18" s="38">
        <v>240</v>
      </c>
      <c r="N18" s="38"/>
      <c r="O18" s="38"/>
      <c r="P18" s="38"/>
      <c r="S18" s="23" t="s">
        <v>4</v>
      </c>
      <c r="T18" s="23"/>
      <c r="U18" s="15">
        <v>400</v>
      </c>
    </row>
    <row r="19" spans="3:21" ht="12.75">
      <c r="C19" s="23" t="s">
        <v>5</v>
      </c>
      <c r="D19" s="23"/>
      <c r="E19" s="16">
        <v>0.006</v>
      </c>
      <c r="H19" s="23" t="s">
        <v>9</v>
      </c>
      <c r="I19" s="23"/>
      <c r="J19" s="23"/>
      <c r="K19" s="23"/>
      <c r="L19" s="23"/>
      <c r="M19" s="25">
        <f>$M$14/$M$18</f>
        <v>437.5</v>
      </c>
      <c r="N19" s="25"/>
      <c r="O19" s="25"/>
      <c r="P19" s="25"/>
      <c r="S19" s="23" t="s">
        <v>5</v>
      </c>
      <c r="T19" s="23"/>
      <c r="U19" s="16">
        <v>0.006</v>
      </c>
    </row>
    <row r="20" spans="3:21" ht="12.75">
      <c r="C20" s="23" t="s">
        <v>8</v>
      </c>
      <c r="D20" s="23"/>
      <c r="E20" s="17">
        <v>240</v>
      </c>
      <c r="H20" s="23" t="s">
        <v>31</v>
      </c>
      <c r="I20" s="23"/>
      <c r="J20" s="23"/>
      <c r="K20" s="23"/>
      <c r="L20" s="23"/>
      <c r="M20" s="29">
        <v>0</v>
      </c>
      <c r="N20" s="29"/>
      <c r="O20" s="29"/>
      <c r="P20" s="29"/>
      <c r="S20" s="23" t="s">
        <v>8</v>
      </c>
      <c r="T20" s="23"/>
      <c r="U20" s="17">
        <v>240</v>
      </c>
    </row>
    <row r="21" spans="3:21" ht="12.75">
      <c r="C21" s="23" t="s">
        <v>30</v>
      </c>
      <c r="D21" s="23"/>
      <c r="E21" s="19">
        <v>0</v>
      </c>
      <c r="H21" s="23" t="s">
        <v>34</v>
      </c>
      <c r="I21" s="23"/>
      <c r="J21" s="23"/>
      <c r="K21" s="23"/>
      <c r="L21" s="23"/>
      <c r="M21" s="20"/>
      <c r="N21" s="30">
        <v>12.7</v>
      </c>
      <c r="O21" s="30"/>
      <c r="P21" s="30"/>
      <c r="S21" s="23" t="s">
        <v>30</v>
      </c>
      <c r="T21" s="23"/>
      <c r="U21" s="19">
        <v>0</v>
      </c>
    </row>
    <row r="22" spans="3:16" ht="12.75">
      <c r="C22" s="3"/>
      <c r="D22" s="3"/>
      <c r="E22" s="4"/>
      <c r="H22" s="23" t="s">
        <v>35</v>
      </c>
      <c r="I22" s="23"/>
      <c r="J22" s="23"/>
      <c r="K22" s="23"/>
      <c r="L22" s="23"/>
      <c r="M22" s="20"/>
      <c r="N22" s="30">
        <v>16.2</v>
      </c>
      <c r="O22" s="30"/>
      <c r="P22" s="30"/>
    </row>
    <row r="23" spans="1:21" ht="12.75">
      <c r="A23" s="6"/>
      <c r="C23" s="21" t="str">
        <f>CONCATENATE("SUBTOTAL ACUMULADO APÓS ",E20," MESES")</f>
        <v>SUBTOTAL ACUMULADO APÓS 240 MESES</v>
      </c>
      <c r="D23" s="21"/>
      <c r="E23" s="21"/>
      <c r="H23" s="23" t="s">
        <v>36</v>
      </c>
      <c r="I23" s="23"/>
      <c r="J23" s="23"/>
      <c r="K23" s="23"/>
      <c r="L23" s="23"/>
      <c r="M23" s="20"/>
      <c r="N23" s="30">
        <v>25</v>
      </c>
      <c r="O23" s="30"/>
      <c r="P23" s="30"/>
      <c r="S23" s="21" t="str">
        <f>CONCATENATE("SUBTOTAL ACUMULADO APÓS ",U20," MESES")</f>
        <v>SUBTOTAL ACUMULADO APÓS 240 MESES</v>
      </c>
      <c r="T23" s="21"/>
      <c r="U23" s="21"/>
    </row>
    <row r="24" spans="3:21" ht="12.75">
      <c r="C24" s="22">
        <f>VLOOKUP(E20,C35:E394,3,FALSE)</f>
        <v>213504.93554653676</v>
      </c>
      <c r="D24" s="22"/>
      <c r="E24" s="22"/>
      <c r="I24" s="3"/>
      <c r="J24" s="3"/>
      <c r="K24" s="3"/>
      <c r="L24" s="3"/>
      <c r="M24" s="5"/>
      <c r="N24" s="5"/>
      <c r="S24" s="22">
        <f>VLOOKUP(U20,S35:U394,3,FALSE)</f>
        <v>359745.17746514635</v>
      </c>
      <c r="T24" s="22"/>
      <c r="U24" s="22"/>
    </row>
    <row r="25" spans="3:21" ht="12.75">
      <c r="C25" s="27" t="s">
        <v>16</v>
      </c>
      <c r="D25" s="27"/>
      <c r="E25" s="16">
        <v>0</v>
      </c>
      <c r="H25" s="21" t="str">
        <f>CONCATENATE("VALOR TOTAL PAGO PELO IMÓVEL APÓS ",M18," MESES")</f>
        <v>VALOR TOTAL PAGO PELO IMÓVEL APÓS 240 MESES</v>
      </c>
      <c r="I25" s="21"/>
      <c r="J25" s="21"/>
      <c r="K25" s="21"/>
      <c r="L25" s="21"/>
      <c r="M25" s="21"/>
      <c r="N25" s="21"/>
      <c r="O25" s="21"/>
      <c r="P25" s="21"/>
      <c r="S25" s="26" t="s">
        <v>16</v>
      </c>
      <c r="T25" s="26"/>
      <c r="U25" s="16">
        <v>0</v>
      </c>
    </row>
    <row r="26" spans="3:21" ht="12.75">
      <c r="C26" s="27" t="s">
        <v>12</v>
      </c>
      <c r="D26" s="27"/>
      <c r="E26" s="7">
        <f>C24-(SUM(D35:D394)*$E$25)</f>
        <v>213504.93554653676</v>
      </c>
      <c r="H26" s="22">
        <f>SUM(L35:L394)</f>
        <v>244460.99999999892</v>
      </c>
      <c r="I26" s="22"/>
      <c r="J26" s="22"/>
      <c r="K26" s="22"/>
      <c r="L26" s="22"/>
      <c r="M26" s="22"/>
      <c r="N26" s="22"/>
      <c r="O26" s="22"/>
      <c r="P26" s="22"/>
      <c r="S26" s="26" t="s">
        <v>12</v>
      </c>
      <c r="T26" s="26"/>
      <c r="U26" s="7">
        <f>S24-(SUM(T35:T394)*$U$25)</f>
        <v>359745.17746514635</v>
      </c>
    </row>
    <row r="27" spans="3:21" ht="12.75">
      <c r="C27" s="8"/>
      <c r="D27" s="8"/>
      <c r="E27" s="9"/>
      <c r="I27" s="3"/>
      <c r="J27" s="3"/>
      <c r="K27" s="3"/>
      <c r="L27" s="3"/>
      <c r="M27" s="5"/>
      <c r="N27" s="5"/>
      <c r="S27" s="8"/>
      <c r="T27" s="8"/>
      <c r="U27" s="6"/>
    </row>
    <row r="28" spans="3:21" ht="12.75">
      <c r="C28" s="21" t="str">
        <f>CONCATENATE("PATRIMÔNIO APÓS ",E20," MESES")</f>
        <v>PATRIMÔNIO APÓS 240 MESES</v>
      </c>
      <c r="D28" s="21"/>
      <c r="E28" s="21"/>
      <c r="H28" s="21" t="str">
        <f>CONCATENATE("PATRIMÔNIO APÓS ",M18," MESES")</f>
        <v>PATRIMÔNIO APÓS 240 MESES</v>
      </c>
      <c r="I28" s="21"/>
      <c r="J28" s="21"/>
      <c r="K28" s="21"/>
      <c r="L28" s="21"/>
      <c r="M28" s="21"/>
      <c r="N28" s="21"/>
      <c r="O28" s="21"/>
      <c r="P28" s="21"/>
      <c r="S28" s="21" t="str">
        <f>CONCATENATE("PATRIMÔNIO APÓS ",U20," MESES")</f>
        <v>PATRIMÔNIO APÓS 240 MESES</v>
      </c>
      <c r="T28" s="21"/>
      <c r="U28" s="21"/>
    </row>
    <row r="29" spans="3:21" ht="12.75">
      <c r="C29" s="23" t="s">
        <v>12</v>
      </c>
      <c r="D29" s="23"/>
      <c r="E29" s="2">
        <f>$E$26</f>
        <v>213504.93554653676</v>
      </c>
      <c r="H29" s="23" t="s">
        <v>32</v>
      </c>
      <c r="I29" s="23"/>
      <c r="J29" s="23"/>
      <c r="K29" s="23"/>
      <c r="L29" s="23"/>
      <c r="M29" s="10"/>
      <c r="N29" s="29">
        <v>0</v>
      </c>
      <c r="O29" s="29"/>
      <c r="P29" s="29"/>
      <c r="S29" s="23" t="s">
        <v>12</v>
      </c>
      <c r="T29" s="23"/>
      <c r="U29" s="2">
        <f>$U$26</f>
        <v>359745.17746514635</v>
      </c>
    </row>
    <row r="30" spans="3:21" ht="12.75">
      <c r="C30" s="23" t="s">
        <v>32</v>
      </c>
      <c r="D30" s="23"/>
      <c r="E30" s="16">
        <v>0</v>
      </c>
      <c r="H30" s="23" t="s">
        <v>14</v>
      </c>
      <c r="I30" s="23"/>
      <c r="J30" s="23"/>
      <c r="K30" s="23"/>
      <c r="L30" s="23"/>
      <c r="M30" s="10"/>
      <c r="N30" s="25">
        <f>M12*(1+$N$29)^M18</f>
        <v>150000</v>
      </c>
      <c r="O30" s="25"/>
      <c r="P30" s="25"/>
      <c r="S30" s="23" t="s">
        <v>15</v>
      </c>
      <c r="T30" s="23"/>
      <c r="U30" s="7">
        <f>U29</f>
        <v>359745.17746514635</v>
      </c>
    </row>
    <row r="31" spans="3:21" ht="12.75">
      <c r="C31" s="23" t="s">
        <v>14</v>
      </c>
      <c r="D31" s="23"/>
      <c r="E31" s="2">
        <f>E13*(1+$E$30)^E20</f>
        <v>150000</v>
      </c>
      <c r="H31" s="23" t="s">
        <v>15</v>
      </c>
      <c r="I31" s="23"/>
      <c r="J31" s="23"/>
      <c r="K31" s="23"/>
      <c r="L31" s="23"/>
      <c r="M31" s="10"/>
      <c r="N31" s="22">
        <f>N30</f>
        <v>150000</v>
      </c>
      <c r="O31" s="22"/>
      <c r="P31" s="22"/>
      <c r="S31" s="8"/>
      <c r="T31" s="8"/>
      <c r="U31" s="6"/>
    </row>
    <row r="32" spans="3:21" ht="12.75" customHeight="1">
      <c r="C32" s="23" t="s">
        <v>15</v>
      </c>
      <c r="D32" s="23"/>
      <c r="E32" s="7">
        <f>E29+E31</f>
        <v>363504.93554653676</v>
      </c>
      <c r="I32" s="3"/>
      <c r="J32" s="3"/>
      <c r="K32" s="3"/>
      <c r="L32" s="3"/>
      <c r="M32" s="5"/>
      <c r="N32" s="5"/>
      <c r="S32" s="8"/>
      <c r="T32" s="8"/>
      <c r="U32" s="6"/>
    </row>
    <row r="33" ht="12.75"/>
    <row r="34" spans="3:21" ht="12.75">
      <c r="C34" s="11" t="s">
        <v>33</v>
      </c>
      <c r="D34" s="11" t="s">
        <v>22</v>
      </c>
      <c r="E34" s="11" t="s">
        <v>23</v>
      </c>
      <c r="H34" s="11" t="s">
        <v>33</v>
      </c>
      <c r="I34" s="11" t="s">
        <v>2</v>
      </c>
      <c r="J34" s="11" t="s">
        <v>24</v>
      </c>
      <c r="K34" s="11" t="s">
        <v>10</v>
      </c>
      <c r="L34" s="11" t="s">
        <v>25</v>
      </c>
      <c r="M34" s="11" t="s">
        <v>11</v>
      </c>
      <c r="N34" s="11" t="s">
        <v>26</v>
      </c>
      <c r="O34" s="11" t="s">
        <v>6</v>
      </c>
      <c r="P34" s="11" t="s">
        <v>22</v>
      </c>
      <c r="S34" s="11" t="s">
        <v>33</v>
      </c>
      <c r="T34" s="11" t="s">
        <v>22</v>
      </c>
      <c r="U34" s="11" t="s">
        <v>23</v>
      </c>
    </row>
    <row r="35" spans="2:21" ht="12.75">
      <c r="B35" s="12">
        <f>$E$20-1</f>
        <v>239</v>
      </c>
      <c r="C35" s="8">
        <f>IF(B35&gt;=0,$E$20-B35,"")</f>
        <v>1</v>
      </c>
      <c r="D35" s="9">
        <f>IF(C35&gt;0,0,"")</f>
        <v>0</v>
      </c>
      <c r="E35" s="9">
        <f>IF(B35&gt;=0,($E$17)+($E$18*(1+$E$21)^$C35),"")</f>
        <v>400</v>
      </c>
      <c r="G35" s="13">
        <f>$M$18-1</f>
        <v>239</v>
      </c>
      <c r="H35" s="8">
        <f>IF(G35&gt;=0,$M$18-G35,"")</f>
        <v>1</v>
      </c>
      <c r="I35" s="14">
        <f>IF(G35&gt;=0,$M$14,"")</f>
        <v>105000</v>
      </c>
      <c r="J35" s="9">
        <f>IF(G35&gt;=0,$M$14,"")</f>
        <v>105000</v>
      </c>
      <c r="K35" s="14">
        <f aca="true" t="shared" si="0" ref="K35:K98">IF(G35&gt;=0,M35+O35,"")</f>
        <v>1487.5</v>
      </c>
      <c r="L35" s="9">
        <f>IF(G35&gt;=0,N35+P35+(SUM($N$21:$P$23)),"")</f>
        <v>1541.4</v>
      </c>
      <c r="M35" s="14">
        <f>IF(G35&gt;=0,$M$19,"")</f>
        <v>437.5</v>
      </c>
      <c r="N35" s="9">
        <f aca="true" t="shared" si="1" ref="N35:N98">IF(G35&gt;=0,M35*(1+$M$20)^$H35,"")</f>
        <v>437.5</v>
      </c>
      <c r="O35" s="14">
        <f aca="true" t="shared" si="2" ref="O35:O98">IF(G35&gt;=0,I35*$M$17,"")</f>
        <v>1050</v>
      </c>
      <c r="P35" s="9">
        <f aca="true" t="shared" si="3" ref="P35:P98">IF(G35&gt;=0,O35*(1+$M$20)^$H35,"")</f>
        <v>1050</v>
      </c>
      <c r="R35" s="12">
        <f>$U$20-1</f>
        <v>239</v>
      </c>
      <c r="S35" s="8">
        <f>IF(R35&gt;=0,$U$20-R35,"")</f>
        <v>1</v>
      </c>
      <c r="T35" s="9">
        <f>IF(S35&gt;0,0,"")</f>
        <v>0</v>
      </c>
      <c r="U35" s="9">
        <f>IF(R35&gt;=0,($U$17)+($U$18*(1+$U$21)^$S35),"")</f>
        <v>149500</v>
      </c>
    </row>
    <row r="36" spans="2:21" ht="12.75">
      <c r="B36" s="12">
        <f>B35-1</f>
        <v>238</v>
      </c>
      <c r="C36" s="8">
        <f aca="true" t="shared" si="4" ref="C36:C99">IF(B36&gt;=0,$E$20-B36,"")</f>
        <v>2</v>
      </c>
      <c r="D36" s="9">
        <f>IF(B36&gt;=0,E35*$E$19,"")</f>
        <v>2.4</v>
      </c>
      <c r="E36" s="9">
        <f>IF(B36&gt;=0,E35+D36+($E$18*(1+$E$21)^$C36),"")</f>
        <v>802.4</v>
      </c>
      <c r="G36" s="13">
        <f>G35-1</f>
        <v>238</v>
      </c>
      <c r="H36" s="8">
        <f aca="true" t="shared" si="5" ref="H36:H99">IF(G36&gt;=0,$M$18-G36,"")</f>
        <v>2</v>
      </c>
      <c r="I36" s="14">
        <f aca="true" t="shared" si="6" ref="I36:I99">IF(G36&gt;=0,I35-M35,"")</f>
        <v>104562.5</v>
      </c>
      <c r="J36" s="9">
        <f aca="true" t="shared" si="7" ref="J36:J99">IF(G36&gt;=0,I36*(1+$M$20)^$H35,"")</f>
        <v>104562.5</v>
      </c>
      <c r="K36" s="14">
        <f t="shared" si="0"/>
        <v>1483.125</v>
      </c>
      <c r="L36" s="9">
        <f>IF(G36&gt;=0,N36+P36+(SUM($N$21:$P$23)),"")</f>
        <v>1537.025</v>
      </c>
      <c r="M36" s="14">
        <f>IF(G36&gt;=0,$M$19,"")</f>
        <v>437.5</v>
      </c>
      <c r="N36" s="9">
        <f t="shared" si="1"/>
        <v>437.5</v>
      </c>
      <c r="O36" s="14">
        <f t="shared" si="2"/>
        <v>1045.625</v>
      </c>
      <c r="P36" s="9">
        <f t="shared" si="3"/>
        <v>1045.625</v>
      </c>
      <c r="R36" s="13">
        <f>R35-1</f>
        <v>238</v>
      </c>
      <c r="S36" s="8">
        <f>IF(R36&gt;=0,$U$20-R36,"")</f>
        <v>2</v>
      </c>
      <c r="T36" s="9">
        <f>IF(R36&gt;=0,U35*$U$19,"")</f>
        <v>897</v>
      </c>
      <c r="U36" s="9">
        <f>IF(R36&gt;=0,U35+T36+($U$18*(1+$U$21)^$S36)-$U$13,"")</f>
        <v>149897</v>
      </c>
    </row>
    <row r="37" spans="2:21" ht="12.75">
      <c r="B37" s="12">
        <f aca="true" t="shared" si="8" ref="B37:B100">B36-1</f>
        <v>237</v>
      </c>
      <c r="C37" s="8">
        <f t="shared" si="4"/>
        <v>3</v>
      </c>
      <c r="D37" s="9">
        <f aca="true" t="shared" si="9" ref="D37:D100">IF(B37&gt;=0,E36*$E$19,"")</f>
        <v>4.8144</v>
      </c>
      <c r="E37" s="9">
        <f aca="true" t="shared" si="10" ref="E37:E100">IF(B37&gt;=0,E36+D37+($E$18*(1+$E$21)^$C37),"")</f>
        <v>1207.2143999999998</v>
      </c>
      <c r="G37" s="13">
        <f aca="true" t="shared" si="11" ref="G37:G100">G36-1</f>
        <v>237</v>
      </c>
      <c r="H37" s="8">
        <f t="shared" si="5"/>
        <v>3</v>
      </c>
      <c r="I37" s="14">
        <f t="shared" si="6"/>
        <v>104125</v>
      </c>
      <c r="J37" s="9">
        <f t="shared" si="7"/>
        <v>104125</v>
      </c>
      <c r="K37" s="14">
        <f t="shared" si="0"/>
        <v>1478.75</v>
      </c>
      <c r="L37" s="9">
        <f aca="true" t="shared" si="12" ref="L37:L100">IF(G37&gt;=0,N37+P37+(SUM($N$21:$P$23)),"")</f>
        <v>1532.65</v>
      </c>
      <c r="M37" s="14">
        <f aca="true" t="shared" si="13" ref="M37:M100">IF(G37&gt;=0,$M$19,"")</f>
        <v>437.5</v>
      </c>
      <c r="N37" s="9">
        <f t="shared" si="1"/>
        <v>437.5</v>
      </c>
      <c r="O37" s="14">
        <f t="shared" si="2"/>
        <v>1041.25</v>
      </c>
      <c r="P37" s="9">
        <f t="shared" si="3"/>
        <v>1041.25</v>
      </c>
      <c r="R37" s="13">
        <f>R36-1</f>
        <v>237</v>
      </c>
      <c r="S37" s="8">
        <f aca="true" t="shared" si="14" ref="S37:S100">IF(R37&gt;=0,$U$20-R37,"")</f>
        <v>3</v>
      </c>
      <c r="T37" s="9">
        <f aca="true" t="shared" si="15" ref="T37:T100">IF(R37&gt;=0,U36*$U$19,"")</f>
        <v>899.3820000000001</v>
      </c>
      <c r="U37" s="9">
        <f aca="true" t="shared" si="16" ref="U37:U100">IF(R37&gt;=0,U36+T37+($U$18*(1+$U$21)^$S37)-$U$13,"")</f>
        <v>150296.382</v>
      </c>
    </row>
    <row r="38" spans="2:21" ht="12.75">
      <c r="B38" s="12">
        <f t="shared" si="8"/>
        <v>236</v>
      </c>
      <c r="C38" s="8">
        <f t="shared" si="4"/>
        <v>4</v>
      </c>
      <c r="D38" s="9">
        <f t="shared" si="9"/>
        <v>7.243286399999999</v>
      </c>
      <c r="E38" s="9">
        <f t="shared" si="10"/>
        <v>1614.4576863999998</v>
      </c>
      <c r="G38" s="13">
        <f t="shared" si="11"/>
        <v>236</v>
      </c>
      <c r="H38" s="8">
        <f t="shared" si="5"/>
        <v>4</v>
      </c>
      <c r="I38" s="14">
        <f t="shared" si="6"/>
        <v>103687.5</v>
      </c>
      <c r="J38" s="9">
        <f t="shared" si="7"/>
        <v>103687.5</v>
      </c>
      <c r="K38" s="14">
        <f t="shared" si="0"/>
        <v>1474.375</v>
      </c>
      <c r="L38" s="9">
        <f t="shared" si="12"/>
        <v>1528.275</v>
      </c>
      <c r="M38" s="14">
        <f t="shared" si="13"/>
        <v>437.5</v>
      </c>
      <c r="N38" s="9">
        <f t="shared" si="1"/>
        <v>437.5</v>
      </c>
      <c r="O38" s="14">
        <f t="shared" si="2"/>
        <v>1036.875</v>
      </c>
      <c r="P38" s="9">
        <f t="shared" si="3"/>
        <v>1036.875</v>
      </c>
      <c r="R38" s="13">
        <f aca="true" t="shared" si="17" ref="R38:R101">R37-1</f>
        <v>236</v>
      </c>
      <c r="S38" s="8">
        <f t="shared" si="14"/>
        <v>4</v>
      </c>
      <c r="T38" s="9">
        <f t="shared" si="15"/>
        <v>901.7782920000001</v>
      </c>
      <c r="U38" s="9">
        <f t="shared" si="16"/>
        <v>150698.16029200002</v>
      </c>
    </row>
    <row r="39" spans="2:21" ht="12.75">
      <c r="B39" s="12">
        <f t="shared" si="8"/>
        <v>235</v>
      </c>
      <c r="C39" s="8">
        <f t="shared" si="4"/>
        <v>5</v>
      </c>
      <c r="D39" s="9">
        <f t="shared" si="9"/>
        <v>9.686746118399999</v>
      </c>
      <c r="E39" s="9">
        <f t="shared" si="10"/>
        <v>2024.1444325183998</v>
      </c>
      <c r="G39" s="13">
        <f t="shared" si="11"/>
        <v>235</v>
      </c>
      <c r="H39" s="8">
        <f t="shared" si="5"/>
        <v>5</v>
      </c>
      <c r="I39" s="14">
        <f t="shared" si="6"/>
        <v>103250</v>
      </c>
      <c r="J39" s="9">
        <f t="shared" si="7"/>
        <v>103250</v>
      </c>
      <c r="K39" s="14">
        <f t="shared" si="0"/>
        <v>1470</v>
      </c>
      <c r="L39" s="9">
        <f t="shared" si="12"/>
        <v>1523.9</v>
      </c>
      <c r="M39" s="14">
        <f t="shared" si="13"/>
        <v>437.5</v>
      </c>
      <c r="N39" s="9">
        <f t="shared" si="1"/>
        <v>437.5</v>
      </c>
      <c r="O39" s="14">
        <f t="shared" si="2"/>
        <v>1032.5</v>
      </c>
      <c r="P39" s="9">
        <f t="shared" si="3"/>
        <v>1032.5</v>
      </c>
      <c r="R39" s="13">
        <f t="shared" si="17"/>
        <v>235</v>
      </c>
      <c r="S39" s="8">
        <f t="shared" si="14"/>
        <v>5</v>
      </c>
      <c r="T39" s="9">
        <f t="shared" si="15"/>
        <v>904.1889617520001</v>
      </c>
      <c r="U39" s="9">
        <f t="shared" si="16"/>
        <v>151102.349253752</v>
      </c>
    </row>
    <row r="40" spans="2:21" ht="12.75">
      <c r="B40" s="12">
        <f t="shared" si="8"/>
        <v>234</v>
      </c>
      <c r="C40" s="8">
        <f t="shared" si="4"/>
        <v>6</v>
      </c>
      <c r="D40" s="9">
        <f t="shared" si="9"/>
        <v>12.144866595110399</v>
      </c>
      <c r="E40" s="9">
        <f t="shared" si="10"/>
        <v>2436.2892991135104</v>
      </c>
      <c r="G40" s="13">
        <f t="shared" si="11"/>
        <v>234</v>
      </c>
      <c r="H40" s="8">
        <f t="shared" si="5"/>
        <v>6</v>
      </c>
      <c r="I40" s="14">
        <f t="shared" si="6"/>
        <v>102812.5</v>
      </c>
      <c r="J40" s="9">
        <f t="shared" si="7"/>
        <v>102812.5</v>
      </c>
      <c r="K40" s="14">
        <f t="shared" si="0"/>
        <v>1465.625</v>
      </c>
      <c r="L40" s="9">
        <f t="shared" si="12"/>
        <v>1519.525</v>
      </c>
      <c r="M40" s="14">
        <f t="shared" si="13"/>
        <v>437.5</v>
      </c>
      <c r="N40" s="9">
        <f t="shared" si="1"/>
        <v>437.5</v>
      </c>
      <c r="O40" s="14">
        <f t="shared" si="2"/>
        <v>1028.125</v>
      </c>
      <c r="P40" s="9">
        <f t="shared" si="3"/>
        <v>1028.125</v>
      </c>
      <c r="R40" s="13">
        <f t="shared" si="17"/>
        <v>234</v>
      </c>
      <c r="S40" s="8">
        <f t="shared" si="14"/>
        <v>6</v>
      </c>
      <c r="T40" s="9">
        <f t="shared" si="15"/>
        <v>906.6140955225121</v>
      </c>
      <c r="U40" s="9">
        <f t="shared" si="16"/>
        <v>151508.9633492745</v>
      </c>
    </row>
    <row r="41" spans="2:21" ht="12.75">
      <c r="B41" s="12">
        <f t="shared" si="8"/>
        <v>233</v>
      </c>
      <c r="C41" s="8">
        <f t="shared" si="4"/>
        <v>7</v>
      </c>
      <c r="D41" s="9">
        <f t="shared" si="9"/>
        <v>14.617735794681062</v>
      </c>
      <c r="E41" s="9">
        <f t="shared" si="10"/>
        <v>2850.9070349081917</v>
      </c>
      <c r="G41" s="13">
        <f t="shared" si="11"/>
        <v>233</v>
      </c>
      <c r="H41" s="8">
        <f t="shared" si="5"/>
        <v>7</v>
      </c>
      <c r="I41" s="14">
        <f t="shared" si="6"/>
        <v>102375</v>
      </c>
      <c r="J41" s="9">
        <f t="shared" si="7"/>
        <v>102375</v>
      </c>
      <c r="K41" s="14">
        <f t="shared" si="0"/>
        <v>1461.25</v>
      </c>
      <c r="L41" s="9">
        <f t="shared" si="12"/>
        <v>1515.15</v>
      </c>
      <c r="M41" s="14">
        <f t="shared" si="13"/>
        <v>437.5</v>
      </c>
      <c r="N41" s="9">
        <f t="shared" si="1"/>
        <v>437.5</v>
      </c>
      <c r="O41" s="14">
        <f t="shared" si="2"/>
        <v>1023.75</v>
      </c>
      <c r="P41" s="9">
        <f t="shared" si="3"/>
        <v>1023.75</v>
      </c>
      <c r="R41" s="13">
        <f t="shared" si="17"/>
        <v>233</v>
      </c>
      <c r="S41" s="8">
        <f t="shared" si="14"/>
        <v>7</v>
      </c>
      <c r="T41" s="9">
        <f t="shared" si="15"/>
        <v>909.0537800956471</v>
      </c>
      <c r="U41" s="9">
        <f t="shared" si="16"/>
        <v>151918.01712937016</v>
      </c>
    </row>
    <row r="42" spans="2:21" ht="12.75">
      <c r="B42" s="12">
        <f t="shared" si="8"/>
        <v>232</v>
      </c>
      <c r="C42" s="8">
        <f t="shared" si="4"/>
        <v>8</v>
      </c>
      <c r="D42" s="9">
        <f t="shared" si="9"/>
        <v>17.10544220944915</v>
      </c>
      <c r="E42" s="9">
        <f t="shared" si="10"/>
        <v>3268.0124771176406</v>
      </c>
      <c r="G42" s="13">
        <f t="shared" si="11"/>
        <v>232</v>
      </c>
      <c r="H42" s="8">
        <f t="shared" si="5"/>
        <v>8</v>
      </c>
      <c r="I42" s="14">
        <f t="shared" si="6"/>
        <v>101937.5</v>
      </c>
      <c r="J42" s="9">
        <f t="shared" si="7"/>
        <v>101937.5</v>
      </c>
      <c r="K42" s="14">
        <f t="shared" si="0"/>
        <v>1456.875</v>
      </c>
      <c r="L42" s="9">
        <f t="shared" si="12"/>
        <v>1510.775</v>
      </c>
      <c r="M42" s="14">
        <f t="shared" si="13"/>
        <v>437.5</v>
      </c>
      <c r="N42" s="9">
        <f t="shared" si="1"/>
        <v>437.5</v>
      </c>
      <c r="O42" s="14">
        <f t="shared" si="2"/>
        <v>1019.375</v>
      </c>
      <c r="P42" s="9">
        <f t="shared" si="3"/>
        <v>1019.375</v>
      </c>
      <c r="R42" s="13">
        <f t="shared" si="17"/>
        <v>232</v>
      </c>
      <c r="S42" s="8">
        <f t="shared" si="14"/>
        <v>8</v>
      </c>
      <c r="T42" s="9">
        <f t="shared" si="15"/>
        <v>911.508102776221</v>
      </c>
      <c r="U42" s="9">
        <f t="shared" si="16"/>
        <v>152329.52523214638</v>
      </c>
    </row>
    <row r="43" spans="2:21" ht="12.75">
      <c r="B43" s="12">
        <f t="shared" si="8"/>
        <v>231</v>
      </c>
      <c r="C43" s="8">
        <f t="shared" si="4"/>
        <v>9</v>
      </c>
      <c r="D43" s="9">
        <f t="shared" si="9"/>
        <v>19.608074862705845</v>
      </c>
      <c r="E43" s="9">
        <f t="shared" si="10"/>
        <v>3687.6205519803466</v>
      </c>
      <c r="G43" s="13">
        <f t="shared" si="11"/>
        <v>231</v>
      </c>
      <c r="H43" s="8">
        <f t="shared" si="5"/>
        <v>9</v>
      </c>
      <c r="I43" s="14">
        <f t="shared" si="6"/>
        <v>101500</v>
      </c>
      <c r="J43" s="9">
        <f t="shared" si="7"/>
        <v>101500</v>
      </c>
      <c r="K43" s="14">
        <f t="shared" si="0"/>
        <v>1452.5</v>
      </c>
      <c r="L43" s="9">
        <f t="shared" si="12"/>
        <v>1506.4</v>
      </c>
      <c r="M43" s="14">
        <f t="shared" si="13"/>
        <v>437.5</v>
      </c>
      <c r="N43" s="9">
        <f t="shared" si="1"/>
        <v>437.5</v>
      </c>
      <c r="O43" s="14">
        <f t="shared" si="2"/>
        <v>1015</v>
      </c>
      <c r="P43" s="9">
        <f t="shared" si="3"/>
        <v>1015</v>
      </c>
      <c r="R43" s="13">
        <f t="shared" si="17"/>
        <v>231</v>
      </c>
      <c r="S43" s="8">
        <f t="shared" si="14"/>
        <v>9</v>
      </c>
      <c r="T43" s="9">
        <f t="shared" si="15"/>
        <v>913.9771513928783</v>
      </c>
      <c r="U43" s="9">
        <f t="shared" si="16"/>
        <v>152743.50238353925</v>
      </c>
    </row>
    <row r="44" spans="2:21" ht="12.75">
      <c r="B44" s="12">
        <f t="shared" si="8"/>
        <v>230</v>
      </c>
      <c r="C44" s="8">
        <f t="shared" si="4"/>
        <v>10</v>
      </c>
      <c r="D44" s="9">
        <f t="shared" si="9"/>
        <v>22.12572331188208</v>
      </c>
      <c r="E44" s="9">
        <f t="shared" si="10"/>
        <v>4109.746275292229</v>
      </c>
      <c r="G44" s="13">
        <f t="shared" si="11"/>
        <v>230</v>
      </c>
      <c r="H44" s="8">
        <f t="shared" si="5"/>
        <v>10</v>
      </c>
      <c r="I44" s="14">
        <f t="shared" si="6"/>
        <v>101062.5</v>
      </c>
      <c r="J44" s="9">
        <f t="shared" si="7"/>
        <v>101062.5</v>
      </c>
      <c r="K44" s="14">
        <f t="shared" si="0"/>
        <v>1448.125</v>
      </c>
      <c r="L44" s="9">
        <f t="shared" si="12"/>
        <v>1502.025</v>
      </c>
      <c r="M44" s="14">
        <f t="shared" si="13"/>
        <v>437.5</v>
      </c>
      <c r="N44" s="9">
        <f t="shared" si="1"/>
        <v>437.5</v>
      </c>
      <c r="O44" s="14">
        <f t="shared" si="2"/>
        <v>1010.625</v>
      </c>
      <c r="P44" s="9">
        <f t="shared" si="3"/>
        <v>1010.625</v>
      </c>
      <c r="R44" s="13">
        <f t="shared" si="17"/>
        <v>230</v>
      </c>
      <c r="S44" s="8">
        <f t="shared" si="14"/>
        <v>10</v>
      </c>
      <c r="T44" s="9">
        <f t="shared" si="15"/>
        <v>916.4610143012355</v>
      </c>
      <c r="U44" s="9">
        <f t="shared" si="16"/>
        <v>153159.96339784047</v>
      </c>
    </row>
    <row r="45" spans="2:21" ht="12.75">
      <c r="B45" s="12">
        <f t="shared" si="8"/>
        <v>229</v>
      </c>
      <c r="C45" s="8">
        <f t="shared" si="4"/>
        <v>11</v>
      </c>
      <c r="D45" s="9">
        <f t="shared" si="9"/>
        <v>24.658477651753376</v>
      </c>
      <c r="E45" s="9">
        <f t="shared" si="10"/>
        <v>4534.404752943982</v>
      </c>
      <c r="G45" s="13">
        <f t="shared" si="11"/>
        <v>229</v>
      </c>
      <c r="H45" s="8">
        <f t="shared" si="5"/>
        <v>11</v>
      </c>
      <c r="I45" s="14">
        <f t="shared" si="6"/>
        <v>100625</v>
      </c>
      <c r="J45" s="9">
        <f t="shared" si="7"/>
        <v>100625</v>
      </c>
      <c r="K45" s="14">
        <f t="shared" si="0"/>
        <v>1443.75</v>
      </c>
      <c r="L45" s="9">
        <f t="shared" si="12"/>
        <v>1497.65</v>
      </c>
      <c r="M45" s="14">
        <f t="shared" si="13"/>
        <v>437.5</v>
      </c>
      <c r="N45" s="9">
        <f t="shared" si="1"/>
        <v>437.5</v>
      </c>
      <c r="O45" s="14">
        <f t="shared" si="2"/>
        <v>1006.25</v>
      </c>
      <c r="P45" s="9">
        <f t="shared" si="3"/>
        <v>1006.25</v>
      </c>
      <c r="R45" s="13">
        <f t="shared" si="17"/>
        <v>229</v>
      </c>
      <c r="S45" s="8">
        <f t="shared" si="14"/>
        <v>11</v>
      </c>
      <c r="T45" s="9">
        <f t="shared" si="15"/>
        <v>918.9597803870429</v>
      </c>
      <c r="U45" s="9">
        <f t="shared" si="16"/>
        <v>153578.92317822753</v>
      </c>
    </row>
    <row r="46" spans="2:21" ht="12.75">
      <c r="B46" s="12">
        <f t="shared" si="8"/>
        <v>228</v>
      </c>
      <c r="C46" s="8">
        <f t="shared" si="4"/>
        <v>12</v>
      </c>
      <c r="D46" s="9">
        <f t="shared" si="9"/>
        <v>27.206428517663895</v>
      </c>
      <c r="E46" s="9">
        <f t="shared" si="10"/>
        <v>4961.611181461646</v>
      </c>
      <c r="G46" s="13">
        <f t="shared" si="11"/>
        <v>228</v>
      </c>
      <c r="H46" s="8">
        <f t="shared" si="5"/>
        <v>12</v>
      </c>
      <c r="I46" s="14">
        <f t="shared" si="6"/>
        <v>100187.5</v>
      </c>
      <c r="J46" s="9">
        <f t="shared" si="7"/>
        <v>100187.5</v>
      </c>
      <c r="K46" s="14">
        <f t="shared" si="0"/>
        <v>1439.375</v>
      </c>
      <c r="L46" s="9">
        <f t="shared" si="12"/>
        <v>1493.275</v>
      </c>
      <c r="M46" s="14">
        <f t="shared" si="13"/>
        <v>437.5</v>
      </c>
      <c r="N46" s="9">
        <f t="shared" si="1"/>
        <v>437.5</v>
      </c>
      <c r="O46" s="14">
        <f t="shared" si="2"/>
        <v>1001.875</v>
      </c>
      <c r="P46" s="9">
        <f t="shared" si="3"/>
        <v>1001.875</v>
      </c>
      <c r="R46" s="13">
        <f t="shared" si="17"/>
        <v>228</v>
      </c>
      <c r="S46" s="8">
        <f t="shared" si="14"/>
        <v>12</v>
      </c>
      <c r="T46" s="9">
        <f t="shared" si="15"/>
        <v>921.4735390693652</v>
      </c>
      <c r="U46" s="9">
        <f t="shared" si="16"/>
        <v>154000.39671729688</v>
      </c>
    </row>
    <row r="47" spans="2:21" ht="12.75">
      <c r="B47" s="12">
        <f t="shared" si="8"/>
        <v>227</v>
      </c>
      <c r="C47" s="8">
        <f t="shared" si="4"/>
        <v>13</v>
      </c>
      <c r="D47" s="9">
        <f t="shared" si="9"/>
        <v>29.76966708876988</v>
      </c>
      <c r="E47" s="9">
        <f t="shared" si="10"/>
        <v>5391.380848550416</v>
      </c>
      <c r="G47" s="13">
        <f t="shared" si="11"/>
        <v>227</v>
      </c>
      <c r="H47" s="8">
        <f t="shared" si="5"/>
        <v>13</v>
      </c>
      <c r="I47" s="14">
        <f t="shared" si="6"/>
        <v>99750</v>
      </c>
      <c r="J47" s="9">
        <f t="shared" si="7"/>
        <v>99750</v>
      </c>
      <c r="K47" s="14">
        <f t="shared" si="0"/>
        <v>1435</v>
      </c>
      <c r="L47" s="9">
        <f t="shared" si="12"/>
        <v>1488.9</v>
      </c>
      <c r="M47" s="14">
        <f t="shared" si="13"/>
        <v>437.5</v>
      </c>
      <c r="N47" s="9">
        <f t="shared" si="1"/>
        <v>437.5</v>
      </c>
      <c r="O47" s="14">
        <f t="shared" si="2"/>
        <v>997.5</v>
      </c>
      <c r="P47" s="9">
        <f t="shared" si="3"/>
        <v>997.5</v>
      </c>
      <c r="R47" s="13">
        <f t="shared" si="17"/>
        <v>227</v>
      </c>
      <c r="S47" s="8">
        <f t="shared" si="14"/>
        <v>13</v>
      </c>
      <c r="T47" s="9">
        <f t="shared" si="15"/>
        <v>924.0023803037814</v>
      </c>
      <c r="U47" s="9">
        <f t="shared" si="16"/>
        <v>154424.39909760066</v>
      </c>
    </row>
    <row r="48" spans="2:21" ht="12.75">
      <c r="B48" s="12">
        <f t="shared" si="8"/>
        <v>226</v>
      </c>
      <c r="C48" s="8">
        <f t="shared" si="4"/>
        <v>14</v>
      </c>
      <c r="D48" s="9">
        <f t="shared" si="9"/>
        <v>32.34828509130249</v>
      </c>
      <c r="E48" s="9">
        <f t="shared" si="10"/>
        <v>5823.729133641718</v>
      </c>
      <c r="G48" s="13">
        <f t="shared" si="11"/>
        <v>226</v>
      </c>
      <c r="H48" s="8">
        <f t="shared" si="5"/>
        <v>14</v>
      </c>
      <c r="I48" s="14">
        <f t="shared" si="6"/>
        <v>99312.5</v>
      </c>
      <c r="J48" s="9">
        <f t="shared" si="7"/>
        <v>99312.5</v>
      </c>
      <c r="K48" s="14">
        <f t="shared" si="0"/>
        <v>1430.625</v>
      </c>
      <c r="L48" s="9">
        <f t="shared" si="12"/>
        <v>1484.525</v>
      </c>
      <c r="M48" s="14">
        <f t="shared" si="13"/>
        <v>437.5</v>
      </c>
      <c r="N48" s="9">
        <f t="shared" si="1"/>
        <v>437.5</v>
      </c>
      <c r="O48" s="14">
        <f t="shared" si="2"/>
        <v>993.125</v>
      </c>
      <c r="P48" s="9">
        <f t="shared" si="3"/>
        <v>993.125</v>
      </c>
      <c r="R48" s="13">
        <f t="shared" si="17"/>
        <v>226</v>
      </c>
      <c r="S48" s="8">
        <f t="shared" si="14"/>
        <v>14</v>
      </c>
      <c r="T48" s="9">
        <f t="shared" si="15"/>
        <v>926.5463945856039</v>
      </c>
      <c r="U48" s="9">
        <f t="shared" si="16"/>
        <v>154850.94549218626</v>
      </c>
    </row>
    <row r="49" spans="2:21" ht="12.75">
      <c r="B49" s="12">
        <f t="shared" si="8"/>
        <v>225</v>
      </c>
      <c r="C49" s="8">
        <f t="shared" si="4"/>
        <v>15</v>
      </c>
      <c r="D49" s="9">
        <f t="shared" si="9"/>
        <v>34.94237480185031</v>
      </c>
      <c r="E49" s="9">
        <f t="shared" si="10"/>
        <v>6258.671508443569</v>
      </c>
      <c r="G49" s="13">
        <f t="shared" si="11"/>
        <v>225</v>
      </c>
      <c r="H49" s="8">
        <f t="shared" si="5"/>
        <v>15</v>
      </c>
      <c r="I49" s="14">
        <f t="shared" si="6"/>
        <v>98875</v>
      </c>
      <c r="J49" s="9">
        <f t="shared" si="7"/>
        <v>98875</v>
      </c>
      <c r="K49" s="14">
        <f t="shared" si="0"/>
        <v>1426.25</v>
      </c>
      <c r="L49" s="9">
        <f t="shared" si="12"/>
        <v>1480.15</v>
      </c>
      <c r="M49" s="14">
        <f t="shared" si="13"/>
        <v>437.5</v>
      </c>
      <c r="N49" s="9">
        <f t="shared" si="1"/>
        <v>437.5</v>
      </c>
      <c r="O49" s="14">
        <f t="shared" si="2"/>
        <v>988.75</v>
      </c>
      <c r="P49" s="9">
        <f t="shared" si="3"/>
        <v>988.75</v>
      </c>
      <c r="R49" s="13">
        <f t="shared" si="17"/>
        <v>225</v>
      </c>
      <c r="S49" s="8">
        <f t="shared" si="14"/>
        <v>15</v>
      </c>
      <c r="T49" s="9">
        <f t="shared" si="15"/>
        <v>929.1056729531176</v>
      </c>
      <c r="U49" s="9">
        <f t="shared" si="16"/>
        <v>155280.0511651394</v>
      </c>
    </row>
    <row r="50" spans="2:21" ht="12.75">
      <c r="B50" s="12">
        <f t="shared" si="8"/>
        <v>224</v>
      </c>
      <c r="C50" s="8">
        <f t="shared" si="4"/>
        <v>16</v>
      </c>
      <c r="D50" s="9">
        <f t="shared" si="9"/>
        <v>37.55202905066142</v>
      </c>
      <c r="E50" s="9">
        <f t="shared" si="10"/>
        <v>6696.22353749423</v>
      </c>
      <c r="G50" s="13">
        <f t="shared" si="11"/>
        <v>224</v>
      </c>
      <c r="H50" s="8">
        <f t="shared" si="5"/>
        <v>16</v>
      </c>
      <c r="I50" s="14">
        <f t="shared" si="6"/>
        <v>98437.5</v>
      </c>
      <c r="J50" s="9">
        <f t="shared" si="7"/>
        <v>98437.5</v>
      </c>
      <c r="K50" s="14">
        <f t="shared" si="0"/>
        <v>1421.875</v>
      </c>
      <c r="L50" s="9">
        <f t="shared" si="12"/>
        <v>1475.775</v>
      </c>
      <c r="M50" s="14">
        <f t="shared" si="13"/>
        <v>437.5</v>
      </c>
      <c r="N50" s="9">
        <f t="shared" si="1"/>
        <v>437.5</v>
      </c>
      <c r="O50" s="14">
        <f t="shared" si="2"/>
        <v>984.375</v>
      </c>
      <c r="P50" s="9">
        <f t="shared" si="3"/>
        <v>984.375</v>
      </c>
      <c r="R50" s="13">
        <f t="shared" si="17"/>
        <v>224</v>
      </c>
      <c r="S50" s="8">
        <f t="shared" si="14"/>
        <v>16</v>
      </c>
      <c r="T50" s="9">
        <f t="shared" si="15"/>
        <v>931.6803069908364</v>
      </c>
      <c r="U50" s="9">
        <f t="shared" si="16"/>
        <v>155711.73147213022</v>
      </c>
    </row>
    <row r="51" spans="2:21" ht="12.75">
      <c r="B51" s="12">
        <f t="shared" si="8"/>
        <v>223</v>
      </c>
      <c r="C51" s="8">
        <f t="shared" si="4"/>
        <v>17</v>
      </c>
      <c r="D51" s="9">
        <f t="shared" si="9"/>
        <v>40.17734122496538</v>
      </c>
      <c r="E51" s="9">
        <f t="shared" si="10"/>
        <v>7136.400878719195</v>
      </c>
      <c r="G51" s="13">
        <f t="shared" si="11"/>
        <v>223</v>
      </c>
      <c r="H51" s="8">
        <f t="shared" si="5"/>
        <v>17</v>
      </c>
      <c r="I51" s="14">
        <f t="shared" si="6"/>
        <v>98000</v>
      </c>
      <c r="J51" s="9">
        <f t="shared" si="7"/>
        <v>98000</v>
      </c>
      <c r="K51" s="14">
        <f t="shared" si="0"/>
        <v>1417.5</v>
      </c>
      <c r="L51" s="9">
        <f t="shared" si="12"/>
        <v>1471.4</v>
      </c>
      <c r="M51" s="14">
        <f t="shared" si="13"/>
        <v>437.5</v>
      </c>
      <c r="N51" s="9">
        <f t="shared" si="1"/>
        <v>437.5</v>
      </c>
      <c r="O51" s="14">
        <f t="shared" si="2"/>
        <v>980</v>
      </c>
      <c r="P51" s="9">
        <f t="shared" si="3"/>
        <v>980</v>
      </c>
      <c r="R51" s="13">
        <f t="shared" si="17"/>
        <v>223</v>
      </c>
      <c r="S51" s="8">
        <f t="shared" si="14"/>
        <v>17</v>
      </c>
      <c r="T51" s="9">
        <f t="shared" si="15"/>
        <v>934.2703888327814</v>
      </c>
      <c r="U51" s="9">
        <f t="shared" si="16"/>
        <v>156146.001860963</v>
      </c>
    </row>
    <row r="52" spans="2:21" ht="12.75">
      <c r="B52" s="12">
        <f t="shared" si="8"/>
        <v>222</v>
      </c>
      <c r="C52" s="8">
        <f t="shared" si="4"/>
        <v>18</v>
      </c>
      <c r="D52" s="9">
        <f t="shared" si="9"/>
        <v>42.818405272315175</v>
      </c>
      <c r="E52" s="9">
        <f t="shared" si="10"/>
        <v>7579.219283991511</v>
      </c>
      <c r="G52" s="13">
        <f t="shared" si="11"/>
        <v>222</v>
      </c>
      <c r="H52" s="8">
        <f t="shared" si="5"/>
        <v>18</v>
      </c>
      <c r="I52" s="14">
        <f t="shared" si="6"/>
        <v>97562.5</v>
      </c>
      <c r="J52" s="9">
        <f t="shared" si="7"/>
        <v>97562.5</v>
      </c>
      <c r="K52" s="14">
        <f t="shared" si="0"/>
        <v>1413.125</v>
      </c>
      <c r="L52" s="9">
        <f t="shared" si="12"/>
        <v>1467.025</v>
      </c>
      <c r="M52" s="14">
        <f t="shared" si="13"/>
        <v>437.5</v>
      </c>
      <c r="N52" s="9">
        <f t="shared" si="1"/>
        <v>437.5</v>
      </c>
      <c r="O52" s="14">
        <f t="shared" si="2"/>
        <v>975.625</v>
      </c>
      <c r="P52" s="9">
        <f t="shared" si="3"/>
        <v>975.625</v>
      </c>
      <c r="R52" s="13">
        <f t="shared" si="17"/>
        <v>222</v>
      </c>
      <c r="S52" s="8">
        <f t="shared" si="14"/>
        <v>18</v>
      </c>
      <c r="T52" s="9">
        <f t="shared" si="15"/>
        <v>936.8760111657781</v>
      </c>
      <c r="U52" s="9">
        <f t="shared" si="16"/>
        <v>156582.8778721288</v>
      </c>
    </row>
    <row r="53" spans="2:21" ht="12.75">
      <c r="B53" s="12">
        <f t="shared" si="8"/>
        <v>221</v>
      </c>
      <c r="C53" s="8">
        <f t="shared" si="4"/>
        <v>19</v>
      </c>
      <c r="D53" s="9">
        <f t="shared" si="9"/>
        <v>45.475315703949065</v>
      </c>
      <c r="E53" s="9">
        <f t="shared" si="10"/>
        <v>8024.69459969546</v>
      </c>
      <c r="G53" s="13">
        <f t="shared" si="11"/>
        <v>221</v>
      </c>
      <c r="H53" s="8">
        <f t="shared" si="5"/>
        <v>19</v>
      </c>
      <c r="I53" s="14">
        <f t="shared" si="6"/>
        <v>97125</v>
      </c>
      <c r="J53" s="9">
        <f t="shared" si="7"/>
        <v>97125</v>
      </c>
      <c r="K53" s="14">
        <f t="shared" si="0"/>
        <v>1408.75</v>
      </c>
      <c r="L53" s="9">
        <f t="shared" si="12"/>
        <v>1462.65</v>
      </c>
      <c r="M53" s="14">
        <f t="shared" si="13"/>
        <v>437.5</v>
      </c>
      <c r="N53" s="9">
        <f t="shared" si="1"/>
        <v>437.5</v>
      </c>
      <c r="O53" s="14">
        <f t="shared" si="2"/>
        <v>971.25</v>
      </c>
      <c r="P53" s="9">
        <f t="shared" si="3"/>
        <v>971.25</v>
      </c>
      <c r="R53" s="13">
        <f t="shared" si="17"/>
        <v>221</v>
      </c>
      <c r="S53" s="8">
        <f t="shared" si="14"/>
        <v>19</v>
      </c>
      <c r="T53" s="9">
        <f t="shared" si="15"/>
        <v>939.4972672327727</v>
      </c>
      <c r="U53" s="9">
        <f t="shared" si="16"/>
        <v>157022.37513936157</v>
      </c>
    </row>
    <row r="54" spans="2:21" ht="12.75">
      <c r="B54" s="12">
        <f t="shared" si="8"/>
        <v>220</v>
      </c>
      <c r="C54" s="8">
        <f t="shared" si="4"/>
        <v>20</v>
      </c>
      <c r="D54" s="9">
        <f t="shared" si="9"/>
        <v>48.14816759817276</v>
      </c>
      <c r="E54" s="9">
        <f t="shared" si="10"/>
        <v>8472.842767293634</v>
      </c>
      <c r="G54" s="13">
        <f t="shared" si="11"/>
        <v>220</v>
      </c>
      <c r="H54" s="8">
        <f t="shared" si="5"/>
        <v>20</v>
      </c>
      <c r="I54" s="14">
        <f t="shared" si="6"/>
        <v>96687.5</v>
      </c>
      <c r="J54" s="9">
        <f t="shared" si="7"/>
        <v>96687.5</v>
      </c>
      <c r="K54" s="14">
        <f t="shared" si="0"/>
        <v>1404.375</v>
      </c>
      <c r="L54" s="9">
        <f t="shared" si="12"/>
        <v>1458.275</v>
      </c>
      <c r="M54" s="14">
        <f t="shared" si="13"/>
        <v>437.5</v>
      </c>
      <c r="N54" s="9">
        <f t="shared" si="1"/>
        <v>437.5</v>
      </c>
      <c r="O54" s="14">
        <f t="shared" si="2"/>
        <v>966.875</v>
      </c>
      <c r="P54" s="9">
        <f t="shared" si="3"/>
        <v>966.875</v>
      </c>
      <c r="R54" s="13">
        <f t="shared" si="17"/>
        <v>220</v>
      </c>
      <c r="S54" s="8">
        <f t="shared" si="14"/>
        <v>20</v>
      </c>
      <c r="T54" s="9">
        <f t="shared" si="15"/>
        <v>942.1342508361694</v>
      </c>
      <c r="U54" s="9">
        <f t="shared" si="16"/>
        <v>157464.50939019772</v>
      </c>
    </row>
    <row r="55" spans="2:21" ht="12.75">
      <c r="B55" s="12">
        <f t="shared" si="8"/>
        <v>219</v>
      </c>
      <c r="C55" s="8">
        <f t="shared" si="4"/>
        <v>21</v>
      </c>
      <c r="D55" s="9">
        <f t="shared" si="9"/>
        <v>50.83705660376181</v>
      </c>
      <c r="E55" s="9">
        <f t="shared" si="10"/>
        <v>8923.679823897395</v>
      </c>
      <c r="G55" s="13">
        <f t="shared" si="11"/>
        <v>219</v>
      </c>
      <c r="H55" s="8">
        <f t="shared" si="5"/>
        <v>21</v>
      </c>
      <c r="I55" s="14">
        <f t="shared" si="6"/>
        <v>96250</v>
      </c>
      <c r="J55" s="9">
        <f t="shared" si="7"/>
        <v>96250</v>
      </c>
      <c r="K55" s="14">
        <f t="shared" si="0"/>
        <v>1400</v>
      </c>
      <c r="L55" s="9">
        <f t="shared" si="12"/>
        <v>1453.9</v>
      </c>
      <c r="M55" s="14">
        <f t="shared" si="13"/>
        <v>437.5</v>
      </c>
      <c r="N55" s="9">
        <f t="shared" si="1"/>
        <v>437.5</v>
      </c>
      <c r="O55" s="14">
        <f t="shared" si="2"/>
        <v>962.5</v>
      </c>
      <c r="P55" s="9">
        <f t="shared" si="3"/>
        <v>962.5</v>
      </c>
      <c r="R55" s="13">
        <f t="shared" si="17"/>
        <v>219</v>
      </c>
      <c r="S55" s="8">
        <f t="shared" si="14"/>
        <v>21</v>
      </c>
      <c r="T55" s="9">
        <f t="shared" si="15"/>
        <v>944.7870563411864</v>
      </c>
      <c r="U55" s="9">
        <f t="shared" si="16"/>
        <v>157909.2964465389</v>
      </c>
    </row>
    <row r="56" spans="2:21" ht="12.75">
      <c r="B56" s="12">
        <f t="shared" si="8"/>
        <v>218</v>
      </c>
      <c r="C56" s="8">
        <f t="shared" si="4"/>
        <v>22</v>
      </c>
      <c r="D56" s="9">
        <f t="shared" si="9"/>
        <v>53.542078943384375</v>
      </c>
      <c r="E56" s="9">
        <f t="shared" si="10"/>
        <v>9377.22190284078</v>
      </c>
      <c r="G56" s="13">
        <f t="shared" si="11"/>
        <v>218</v>
      </c>
      <c r="H56" s="8">
        <f t="shared" si="5"/>
        <v>22</v>
      </c>
      <c r="I56" s="14">
        <f t="shared" si="6"/>
        <v>95812.5</v>
      </c>
      <c r="J56" s="9">
        <f t="shared" si="7"/>
        <v>95812.5</v>
      </c>
      <c r="K56" s="14">
        <f t="shared" si="0"/>
        <v>1395.625</v>
      </c>
      <c r="L56" s="9">
        <f t="shared" si="12"/>
        <v>1449.525</v>
      </c>
      <c r="M56" s="14">
        <f t="shared" si="13"/>
        <v>437.5</v>
      </c>
      <c r="N56" s="9">
        <f t="shared" si="1"/>
        <v>437.5</v>
      </c>
      <c r="O56" s="14">
        <f t="shared" si="2"/>
        <v>958.125</v>
      </c>
      <c r="P56" s="9">
        <f t="shared" si="3"/>
        <v>958.125</v>
      </c>
      <c r="R56" s="13">
        <f t="shared" si="17"/>
        <v>218</v>
      </c>
      <c r="S56" s="8">
        <f t="shared" si="14"/>
        <v>22</v>
      </c>
      <c r="T56" s="9">
        <f t="shared" si="15"/>
        <v>947.4557786792335</v>
      </c>
      <c r="U56" s="9">
        <f t="shared" si="16"/>
        <v>158356.75222521814</v>
      </c>
    </row>
    <row r="57" spans="2:21" ht="12.75">
      <c r="B57" s="12">
        <f t="shared" si="8"/>
        <v>217</v>
      </c>
      <c r="C57" s="8">
        <f t="shared" si="4"/>
        <v>23</v>
      </c>
      <c r="D57" s="9">
        <f t="shared" si="9"/>
        <v>56.26333141704468</v>
      </c>
      <c r="E57" s="9">
        <f t="shared" si="10"/>
        <v>9833.485234257825</v>
      </c>
      <c r="G57" s="13">
        <f t="shared" si="11"/>
        <v>217</v>
      </c>
      <c r="H57" s="8">
        <f t="shared" si="5"/>
        <v>23</v>
      </c>
      <c r="I57" s="14">
        <f t="shared" si="6"/>
        <v>95375</v>
      </c>
      <c r="J57" s="9">
        <f t="shared" si="7"/>
        <v>95375</v>
      </c>
      <c r="K57" s="14">
        <f t="shared" si="0"/>
        <v>1391.25</v>
      </c>
      <c r="L57" s="9">
        <f t="shared" si="12"/>
        <v>1445.15</v>
      </c>
      <c r="M57" s="14">
        <f t="shared" si="13"/>
        <v>437.5</v>
      </c>
      <c r="N57" s="9">
        <f t="shared" si="1"/>
        <v>437.5</v>
      </c>
      <c r="O57" s="14">
        <f t="shared" si="2"/>
        <v>953.75</v>
      </c>
      <c r="P57" s="9">
        <f t="shared" si="3"/>
        <v>953.75</v>
      </c>
      <c r="R57" s="13">
        <f t="shared" si="17"/>
        <v>217</v>
      </c>
      <c r="S57" s="8">
        <f t="shared" si="14"/>
        <v>23</v>
      </c>
      <c r="T57" s="9">
        <f t="shared" si="15"/>
        <v>950.1405133513089</v>
      </c>
      <c r="U57" s="9">
        <f t="shared" si="16"/>
        <v>158806.89273856944</v>
      </c>
    </row>
    <row r="58" spans="2:21" ht="12.75">
      <c r="B58" s="12">
        <f t="shared" si="8"/>
        <v>216</v>
      </c>
      <c r="C58" s="8">
        <f t="shared" si="4"/>
        <v>24</v>
      </c>
      <c r="D58" s="9">
        <f t="shared" si="9"/>
        <v>59.00091140554695</v>
      </c>
      <c r="E58" s="9">
        <f t="shared" si="10"/>
        <v>10292.486145663372</v>
      </c>
      <c r="G58" s="13">
        <f t="shared" si="11"/>
        <v>216</v>
      </c>
      <c r="H58" s="8">
        <f t="shared" si="5"/>
        <v>24</v>
      </c>
      <c r="I58" s="14">
        <f t="shared" si="6"/>
        <v>94937.5</v>
      </c>
      <c r="J58" s="9">
        <f t="shared" si="7"/>
        <v>94937.5</v>
      </c>
      <c r="K58" s="14">
        <f t="shared" si="0"/>
        <v>1386.875</v>
      </c>
      <c r="L58" s="9">
        <f t="shared" si="12"/>
        <v>1440.775</v>
      </c>
      <c r="M58" s="14">
        <f t="shared" si="13"/>
        <v>437.5</v>
      </c>
      <c r="N58" s="9">
        <f t="shared" si="1"/>
        <v>437.5</v>
      </c>
      <c r="O58" s="14">
        <f t="shared" si="2"/>
        <v>949.375</v>
      </c>
      <c r="P58" s="9">
        <f t="shared" si="3"/>
        <v>949.375</v>
      </c>
      <c r="R58" s="13">
        <f t="shared" si="17"/>
        <v>216</v>
      </c>
      <c r="S58" s="8">
        <f t="shared" si="14"/>
        <v>24</v>
      </c>
      <c r="T58" s="9">
        <f t="shared" si="15"/>
        <v>952.8413564314167</v>
      </c>
      <c r="U58" s="9">
        <f t="shared" si="16"/>
        <v>159259.73409500087</v>
      </c>
    </row>
    <row r="59" spans="2:21" ht="12.75">
      <c r="B59" s="12">
        <f t="shared" si="8"/>
        <v>215</v>
      </c>
      <c r="C59" s="8">
        <f t="shared" si="4"/>
        <v>25</v>
      </c>
      <c r="D59" s="9">
        <f t="shared" si="9"/>
        <v>61.75491687398023</v>
      </c>
      <c r="E59" s="9">
        <f t="shared" si="10"/>
        <v>10754.241062537352</v>
      </c>
      <c r="G59" s="13">
        <f t="shared" si="11"/>
        <v>215</v>
      </c>
      <c r="H59" s="8">
        <f t="shared" si="5"/>
        <v>25</v>
      </c>
      <c r="I59" s="14">
        <f t="shared" si="6"/>
        <v>94500</v>
      </c>
      <c r="J59" s="9">
        <f t="shared" si="7"/>
        <v>94500</v>
      </c>
      <c r="K59" s="14">
        <f t="shared" si="0"/>
        <v>1382.5</v>
      </c>
      <c r="L59" s="9">
        <f t="shared" si="12"/>
        <v>1436.4</v>
      </c>
      <c r="M59" s="14">
        <f t="shared" si="13"/>
        <v>437.5</v>
      </c>
      <c r="N59" s="9">
        <f t="shared" si="1"/>
        <v>437.5</v>
      </c>
      <c r="O59" s="14">
        <f t="shared" si="2"/>
        <v>945</v>
      </c>
      <c r="P59" s="9">
        <f t="shared" si="3"/>
        <v>945</v>
      </c>
      <c r="R59" s="13">
        <f t="shared" si="17"/>
        <v>215</v>
      </c>
      <c r="S59" s="8">
        <f t="shared" si="14"/>
        <v>25</v>
      </c>
      <c r="T59" s="9">
        <f t="shared" si="15"/>
        <v>955.5584045700052</v>
      </c>
      <c r="U59" s="9">
        <f t="shared" si="16"/>
        <v>159715.29249957087</v>
      </c>
    </row>
    <row r="60" spans="2:21" ht="12.75">
      <c r="B60" s="12">
        <f t="shared" si="8"/>
        <v>214</v>
      </c>
      <c r="C60" s="8">
        <f t="shared" si="4"/>
        <v>26</v>
      </c>
      <c r="D60" s="9">
        <f t="shared" si="9"/>
        <v>64.52544637522412</v>
      </c>
      <c r="E60" s="9">
        <f t="shared" si="10"/>
        <v>11218.766508912577</v>
      </c>
      <c r="G60" s="13">
        <f t="shared" si="11"/>
        <v>214</v>
      </c>
      <c r="H60" s="8">
        <f t="shared" si="5"/>
        <v>26</v>
      </c>
      <c r="I60" s="14">
        <f t="shared" si="6"/>
        <v>94062.5</v>
      </c>
      <c r="J60" s="9">
        <f t="shared" si="7"/>
        <v>94062.5</v>
      </c>
      <c r="K60" s="14">
        <f t="shared" si="0"/>
        <v>1378.125</v>
      </c>
      <c r="L60" s="9">
        <f t="shared" si="12"/>
        <v>1432.025</v>
      </c>
      <c r="M60" s="14">
        <f t="shared" si="13"/>
        <v>437.5</v>
      </c>
      <c r="N60" s="9">
        <f t="shared" si="1"/>
        <v>437.5</v>
      </c>
      <c r="O60" s="14">
        <f t="shared" si="2"/>
        <v>940.625</v>
      </c>
      <c r="P60" s="9">
        <f t="shared" si="3"/>
        <v>940.625</v>
      </c>
      <c r="R60" s="13">
        <f t="shared" si="17"/>
        <v>214</v>
      </c>
      <c r="S60" s="8">
        <f t="shared" si="14"/>
        <v>26</v>
      </c>
      <c r="T60" s="9">
        <f t="shared" si="15"/>
        <v>958.2917549974253</v>
      </c>
      <c r="U60" s="9">
        <f t="shared" si="16"/>
        <v>160173.5842545683</v>
      </c>
    </row>
    <row r="61" spans="2:21" ht="12.75">
      <c r="B61" s="12">
        <f t="shared" si="8"/>
        <v>213</v>
      </c>
      <c r="C61" s="8">
        <f t="shared" si="4"/>
        <v>27</v>
      </c>
      <c r="D61" s="9">
        <f t="shared" si="9"/>
        <v>67.31259905347547</v>
      </c>
      <c r="E61" s="9">
        <f t="shared" si="10"/>
        <v>11686.079107966052</v>
      </c>
      <c r="G61" s="13">
        <f t="shared" si="11"/>
        <v>213</v>
      </c>
      <c r="H61" s="8">
        <f t="shared" si="5"/>
        <v>27</v>
      </c>
      <c r="I61" s="14">
        <f t="shared" si="6"/>
        <v>93625</v>
      </c>
      <c r="J61" s="9">
        <f t="shared" si="7"/>
        <v>93625</v>
      </c>
      <c r="K61" s="14">
        <f t="shared" si="0"/>
        <v>1373.75</v>
      </c>
      <c r="L61" s="9">
        <f t="shared" si="12"/>
        <v>1427.65</v>
      </c>
      <c r="M61" s="14">
        <f t="shared" si="13"/>
        <v>437.5</v>
      </c>
      <c r="N61" s="9">
        <f t="shared" si="1"/>
        <v>437.5</v>
      </c>
      <c r="O61" s="14">
        <f t="shared" si="2"/>
        <v>936.25</v>
      </c>
      <c r="P61" s="9">
        <f t="shared" si="3"/>
        <v>936.25</v>
      </c>
      <c r="R61" s="13">
        <f t="shared" si="17"/>
        <v>213</v>
      </c>
      <c r="S61" s="8">
        <f t="shared" si="14"/>
        <v>27</v>
      </c>
      <c r="T61" s="9">
        <f t="shared" si="15"/>
        <v>961.0415055274098</v>
      </c>
      <c r="U61" s="9">
        <f t="shared" si="16"/>
        <v>160634.62576009572</v>
      </c>
    </row>
    <row r="62" spans="2:21" ht="12.75">
      <c r="B62" s="12">
        <f t="shared" si="8"/>
        <v>212</v>
      </c>
      <c r="C62" s="8">
        <f t="shared" si="4"/>
        <v>28</v>
      </c>
      <c r="D62" s="9">
        <f t="shared" si="9"/>
        <v>70.11647464779631</v>
      </c>
      <c r="E62" s="9">
        <f t="shared" si="10"/>
        <v>12156.19558261385</v>
      </c>
      <c r="G62" s="13">
        <f t="shared" si="11"/>
        <v>212</v>
      </c>
      <c r="H62" s="8">
        <f t="shared" si="5"/>
        <v>28</v>
      </c>
      <c r="I62" s="14">
        <f t="shared" si="6"/>
        <v>93187.5</v>
      </c>
      <c r="J62" s="9">
        <f t="shared" si="7"/>
        <v>93187.5</v>
      </c>
      <c r="K62" s="14">
        <f t="shared" si="0"/>
        <v>1369.375</v>
      </c>
      <c r="L62" s="9">
        <f t="shared" si="12"/>
        <v>1423.275</v>
      </c>
      <c r="M62" s="14">
        <f t="shared" si="13"/>
        <v>437.5</v>
      </c>
      <c r="N62" s="9">
        <f t="shared" si="1"/>
        <v>437.5</v>
      </c>
      <c r="O62" s="14">
        <f t="shared" si="2"/>
        <v>931.875</v>
      </c>
      <c r="P62" s="9">
        <f t="shared" si="3"/>
        <v>931.875</v>
      </c>
      <c r="R62" s="13">
        <f t="shared" si="17"/>
        <v>212</v>
      </c>
      <c r="S62" s="8">
        <f t="shared" si="14"/>
        <v>28</v>
      </c>
      <c r="T62" s="9">
        <f t="shared" si="15"/>
        <v>963.8077545605744</v>
      </c>
      <c r="U62" s="9">
        <f t="shared" si="16"/>
        <v>161098.4335146563</v>
      </c>
    </row>
    <row r="63" spans="2:21" ht="12.75">
      <c r="B63" s="12">
        <f t="shared" si="8"/>
        <v>211</v>
      </c>
      <c r="C63" s="8">
        <f t="shared" si="4"/>
        <v>29</v>
      </c>
      <c r="D63" s="9">
        <f t="shared" si="9"/>
        <v>72.9371734956831</v>
      </c>
      <c r="E63" s="9">
        <f t="shared" si="10"/>
        <v>12629.132756109533</v>
      </c>
      <c r="G63" s="13">
        <f t="shared" si="11"/>
        <v>211</v>
      </c>
      <c r="H63" s="8">
        <f t="shared" si="5"/>
        <v>29</v>
      </c>
      <c r="I63" s="14">
        <f t="shared" si="6"/>
        <v>92750</v>
      </c>
      <c r="J63" s="9">
        <f t="shared" si="7"/>
        <v>92750</v>
      </c>
      <c r="K63" s="14">
        <f t="shared" si="0"/>
        <v>1365</v>
      </c>
      <c r="L63" s="9">
        <f t="shared" si="12"/>
        <v>1418.9</v>
      </c>
      <c r="M63" s="14">
        <f t="shared" si="13"/>
        <v>437.5</v>
      </c>
      <c r="N63" s="9">
        <f t="shared" si="1"/>
        <v>437.5</v>
      </c>
      <c r="O63" s="14">
        <f t="shared" si="2"/>
        <v>927.5</v>
      </c>
      <c r="P63" s="9">
        <f t="shared" si="3"/>
        <v>927.5</v>
      </c>
      <c r="R63" s="13">
        <f t="shared" si="17"/>
        <v>211</v>
      </c>
      <c r="S63" s="8">
        <f t="shared" si="14"/>
        <v>29</v>
      </c>
      <c r="T63" s="9">
        <f t="shared" si="15"/>
        <v>966.5906010879378</v>
      </c>
      <c r="U63" s="9">
        <f t="shared" si="16"/>
        <v>161565.02411574422</v>
      </c>
    </row>
    <row r="64" spans="2:21" ht="12.75">
      <c r="B64" s="12">
        <f t="shared" si="8"/>
        <v>210</v>
      </c>
      <c r="C64" s="8">
        <f t="shared" si="4"/>
        <v>30</v>
      </c>
      <c r="D64" s="9">
        <f t="shared" si="9"/>
        <v>75.7747965366572</v>
      </c>
      <c r="E64" s="9">
        <f t="shared" si="10"/>
        <v>13104.907552646191</v>
      </c>
      <c r="G64" s="13">
        <f t="shared" si="11"/>
        <v>210</v>
      </c>
      <c r="H64" s="8">
        <f t="shared" si="5"/>
        <v>30</v>
      </c>
      <c r="I64" s="14">
        <f t="shared" si="6"/>
        <v>92312.5</v>
      </c>
      <c r="J64" s="9">
        <f t="shared" si="7"/>
        <v>92312.5</v>
      </c>
      <c r="K64" s="14">
        <f t="shared" si="0"/>
        <v>1360.625</v>
      </c>
      <c r="L64" s="9">
        <f t="shared" si="12"/>
        <v>1414.525</v>
      </c>
      <c r="M64" s="14">
        <f t="shared" si="13"/>
        <v>437.5</v>
      </c>
      <c r="N64" s="9">
        <f t="shared" si="1"/>
        <v>437.5</v>
      </c>
      <c r="O64" s="14">
        <f t="shared" si="2"/>
        <v>923.125</v>
      </c>
      <c r="P64" s="9">
        <f t="shared" si="3"/>
        <v>923.125</v>
      </c>
      <c r="R64" s="13">
        <f t="shared" si="17"/>
        <v>210</v>
      </c>
      <c r="S64" s="8">
        <f t="shared" si="14"/>
        <v>30</v>
      </c>
      <c r="T64" s="9">
        <f t="shared" si="15"/>
        <v>969.3901446944653</v>
      </c>
      <c r="U64" s="9">
        <f t="shared" si="16"/>
        <v>162034.41426043867</v>
      </c>
    </row>
    <row r="65" spans="2:21" ht="12.75">
      <c r="B65" s="12">
        <f t="shared" si="8"/>
        <v>209</v>
      </c>
      <c r="C65" s="8">
        <f t="shared" si="4"/>
        <v>31</v>
      </c>
      <c r="D65" s="9">
        <f t="shared" si="9"/>
        <v>78.62944531587715</v>
      </c>
      <c r="E65" s="9">
        <f t="shared" si="10"/>
        <v>13583.536997962068</v>
      </c>
      <c r="G65" s="13">
        <f t="shared" si="11"/>
        <v>209</v>
      </c>
      <c r="H65" s="8">
        <f t="shared" si="5"/>
        <v>31</v>
      </c>
      <c r="I65" s="14">
        <f t="shared" si="6"/>
        <v>91875</v>
      </c>
      <c r="J65" s="9">
        <f t="shared" si="7"/>
        <v>91875</v>
      </c>
      <c r="K65" s="14">
        <f t="shared" si="0"/>
        <v>1356.25</v>
      </c>
      <c r="L65" s="9">
        <f t="shared" si="12"/>
        <v>1410.15</v>
      </c>
      <c r="M65" s="14">
        <f t="shared" si="13"/>
        <v>437.5</v>
      </c>
      <c r="N65" s="9">
        <f t="shared" si="1"/>
        <v>437.5</v>
      </c>
      <c r="O65" s="14">
        <f t="shared" si="2"/>
        <v>918.75</v>
      </c>
      <c r="P65" s="9">
        <f t="shared" si="3"/>
        <v>918.75</v>
      </c>
      <c r="R65" s="13">
        <f t="shared" si="17"/>
        <v>209</v>
      </c>
      <c r="S65" s="8">
        <f t="shared" si="14"/>
        <v>31</v>
      </c>
      <c r="T65" s="9">
        <f t="shared" si="15"/>
        <v>972.2064855626321</v>
      </c>
      <c r="U65" s="9">
        <f t="shared" si="16"/>
        <v>162506.6207460013</v>
      </c>
    </row>
    <row r="66" spans="2:21" ht="12.75">
      <c r="B66" s="12">
        <f t="shared" si="8"/>
        <v>208</v>
      </c>
      <c r="C66" s="8">
        <f t="shared" si="4"/>
        <v>32</v>
      </c>
      <c r="D66" s="9">
        <f t="shared" si="9"/>
        <v>81.50122198777241</v>
      </c>
      <c r="E66" s="9">
        <f t="shared" si="10"/>
        <v>14065.03821994984</v>
      </c>
      <c r="G66" s="13">
        <f t="shared" si="11"/>
        <v>208</v>
      </c>
      <c r="H66" s="8">
        <f t="shared" si="5"/>
        <v>32</v>
      </c>
      <c r="I66" s="14">
        <f t="shared" si="6"/>
        <v>91437.5</v>
      </c>
      <c r="J66" s="9">
        <f t="shared" si="7"/>
        <v>91437.5</v>
      </c>
      <c r="K66" s="14">
        <f t="shared" si="0"/>
        <v>1351.875</v>
      </c>
      <c r="L66" s="9">
        <f t="shared" si="12"/>
        <v>1405.775</v>
      </c>
      <c r="M66" s="14">
        <f t="shared" si="13"/>
        <v>437.5</v>
      </c>
      <c r="N66" s="9">
        <f t="shared" si="1"/>
        <v>437.5</v>
      </c>
      <c r="O66" s="14">
        <f t="shared" si="2"/>
        <v>914.375</v>
      </c>
      <c r="P66" s="9">
        <f t="shared" si="3"/>
        <v>914.375</v>
      </c>
      <c r="R66" s="13">
        <f t="shared" si="17"/>
        <v>208</v>
      </c>
      <c r="S66" s="8">
        <f t="shared" si="14"/>
        <v>32</v>
      </c>
      <c r="T66" s="9">
        <f t="shared" si="15"/>
        <v>975.0397244760079</v>
      </c>
      <c r="U66" s="9">
        <f t="shared" si="16"/>
        <v>162981.6604704773</v>
      </c>
    </row>
    <row r="67" spans="2:21" ht="12.75">
      <c r="B67" s="12">
        <f t="shared" si="8"/>
        <v>207</v>
      </c>
      <c r="C67" s="8">
        <f t="shared" si="4"/>
        <v>33</v>
      </c>
      <c r="D67" s="9">
        <f t="shared" si="9"/>
        <v>84.39022931969905</v>
      </c>
      <c r="E67" s="9">
        <f t="shared" si="10"/>
        <v>14549.428449269539</v>
      </c>
      <c r="G67" s="13">
        <f t="shared" si="11"/>
        <v>207</v>
      </c>
      <c r="H67" s="8">
        <f t="shared" si="5"/>
        <v>33</v>
      </c>
      <c r="I67" s="14">
        <f t="shared" si="6"/>
        <v>91000</v>
      </c>
      <c r="J67" s="9">
        <f t="shared" si="7"/>
        <v>91000</v>
      </c>
      <c r="K67" s="14">
        <f t="shared" si="0"/>
        <v>1347.5</v>
      </c>
      <c r="L67" s="9">
        <f t="shared" si="12"/>
        <v>1401.4</v>
      </c>
      <c r="M67" s="14">
        <f t="shared" si="13"/>
        <v>437.5</v>
      </c>
      <c r="N67" s="9">
        <f t="shared" si="1"/>
        <v>437.5</v>
      </c>
      <c r="O67" s="14">
        <f t="shared" si="2"/>
        <v>910</v>
      </c>
      <c r="P67" s="9">
        <f t="shared" si="3"/>
        <v>910</v>
      </c>
      <c r="R67" s="13">
        <f t="shared" si="17"/>
        <v>207</v>
      </c>
      <c r="S67" s="8">
        <f t="shared" si="14"/>
        <v>33</v>
      </c>
      <c r="T67" s="9">
        <f t="shared" si="15"/>
        <v>977.8899628228638</v>
      </c>
      <c r="U67" s="9">
        <f t="shared" si="16"/>
        <v>163459.55043330017</v>
      </c>
    </row>
    <row r="68" spans="2:21" ht="12.75">
      <c r="B68" s="12">
        <f t="shared" si="8"/>
        <v>206</v>
      </c>
      <c r="C68" s="8">
        <f t="shared" si="4"/>
        <v>34</v>
      </c>
      <c r="D68" s="9">
        <f t="shared" si="9"/>
        <v>87.29657069561723</v>
      </c>
      <c r="E68" s="9">
        <f t="shared" si="10"/>
        <v>15036.725019965155</v>
      </c>
      <c r="G68" s="13">
        <f t="shared" si="11"/>
        <v>206</v>
      </c>
      <c r="H68" s="8">
        <f t="shared" si="5"/>
        <v>34</v>
      </c>
      <c r="I68" s="14">
        <f t="shared" si="6"/>
        <v>90562.5</v>
      </c>
      <c r="J68" s="9">
        <f t="shared" si="7"/>
        <v>90562.5</v>
      </c>
      <c r="K68" s="14">
        <f t="shared" si="0"/>
        <v>1343.125</v>
      </c>
      <c r="L68" s="9">
        <f t="shared" si="12"/>
        <v>1397.025</v>
      </c>
      <c r="M68" s="14">
        <f t="shared" si="13"/>
        <v>437.5</v>
      </c>
      <c r="N68" s="9">
        <f t="shared" si="1"/>
        <v>437.5</v>
      </c>
      <c r="O68" s="14">
        <f t="shared" si="2"/>
        <v>905.625</v>
      </c>
      <c r="P68" s="9">
        <f t="shared" si="3"/>
        <v>905.625</v>
      </c>
      <c r="R68" s="13">
        <f t="shared" si="17"/>
        <v>206</v>
      </c>
      <c r="S68" s="8">
        <f t="shared" si="14"/>
        <v>34</v>
      </c>
      <c r="T68" s="9">
        <f t="shared" si="15"/>
        <v>980.757302599801</v>
      </c>
      <c r="U68" s="9">
        <f t="shared" si="16"/>
        <v>163940.3077359</v>
      </c>
    </row>
    <row r="69" spans="2:21" ht="12.75">
      <c r="B69" s="12">
        <f t="shared" si="8"/>
        <v>205</v>
      </c>
      <c r="C69" s="8">
        <f t="shared" si="4"/>
        <v>35</v>
      </c>
      <c r="D69" s="9">
        <f t="shared" si="9"/>
        <v>90.22035011979094</v>
      </c>
      <c r="E69" s="9">
        <f t="shared" si="10"/>
        <v>15526.945370084946</v>
      </c>
      <c r="G69" s="13">
        <f t="shared" si="11"/>
        <v>205</v>
      </c>
      <c r="H69" s="8">
        <f t="shared" si="5"/>
        <v>35</v>
      </c>
      <c r="I69" s="14">
        <f t="shared" si="6"/>
        <v>90125</v>
      </c>
      <c r="J69" s="9">
        <f t="shared" si="7"/>
        <v>90125</v>
      </c>
      <c r="K69" s="14">
        <f t="shared" si="0"/>
        <v>1338.75</v>
      </c>
      <c r="L69" s="9">
        <f t="shared" si="12"/>
        <v>1392.65</v>
      </c>
      <c r="M69" s="14">
        <f t="shared" si="13"/>
        <v>437.5</v>
      </c>
      <c r="N69" s="9">
        <f t="shared" si="1"/>
        <v>437.5</v>
      </c>
      <c r="O69" s="14">
        <f t="shared" si="2"/>
        <v>901.25</v>
      </c>
      <c r="P69" s="9">
        <f t="shared" si="3"/>
        <v>901.25</v>
      </c>
      <c r="R69" s="13">
        <f t="shared" si="17"/>
        <v>205</v>
      </c>
      <c r="S69" s="8">
        <f t="shared" si="14"/>
        <v>35</v>
      </c>
      <c r="T69" s="9">
        <f t="shared" si="15"/>
        <v>983.6418464154</v>
      </c>
      <c r="U69" s="9">
        <f t="shared" si="16"/>
        <v>164423.9495823154</v>
      </c>
    </row>
    <row r="70" spans="2:21" ht="12.75">
      <c r="B70" s="12">
        <f t="shared" si="8"/>
        <v>204</v>
      </c>
      <c r="C70" s="8">
        <f t="shared" si="4"/>
        <v>36</v>
      </c>
      <c r="D70" s="9">
        <f t="shared" si="9"/>
        <v>93.16167222050969</v>
      </c>
      <c r="E70" s="9">
        <f t="shared" si="10"/>
        <v>16020.107042305455</v>
      </c>
      <c r="G70" s="13">
        <f t="shared" si="11"/>
        <v>204</v>
      </c>
      <c r="H70" s="8">
        <f t="shared" si="5"/>
        <v>36</v>
      </c>
      <c r="I70" s="14">
        <f t="shared" si="6"/>
        <v>89687.5</v>
      </c>
      <c r="J70" s="9">
        <f t="shared" si="7"/>
        <v>89687.5</v>
      </c>
      <c r="K70" s="14">
        <f t="shared" si="0"/>
        <v>1334.375</v>
      </c>
      <c r="L70" s="9">
        <f t="shared" si="12"/>
        <v>1388.275</v>
      </c>
      <c r="M70" s="14">
        <f t="shared" si="13"/>
        <v>437.5</v>
      </c>
      <c r="N70" s="9">
        <f t="shared" si="1"/>
        <v>437.5</v>
      </c>
      <c r="O70" s="14">
        <f t="shared" si="2"/>
        <v>896.875</v>
      </c>
      <c r="P70" s="9">
        <f t="shared" si="3"/>
        <v>896.875</v>
      </c>
      <c r="R70" s="13">
        <f t="shared" si="17"/>
        <v>204</v>
      </c>
      <c r="S70" s="8">
        <f t="shared" si="14"/>
        <v>36</v>
      </c>
      <c r="T70" s="9">
        <f t="shared" si="15"/>
        <v>986.5436974938924</v>
      </c>
      <c r="U70" s="9">
        <f t="shared" si="16"/>
        <v>164910.49327980928</v>
      </c>
    </row>
    <row r="71" spans="2:21" ht="12.75">
      <c r="B71" s="12">
        <f t="shared" si="8"/>
        <v>203</v>
      </c>
      <c r="C71" s="8">
        <f t="shared" si="4"/>
        <v>37</v>
      </c>
      <c r="D71" s="9">
        <f t="shared" si="9"/>
        <v>96.12064225383273</v>
      </c>
      <c r="E71" s="9">
        <f t="shared" si="10"/>
        <v>16516.227684559286</v>
      </c>
      <c r="G71" s="13">
        <f t="shared" si="11"/>
        <v>203</v>
      </c>
      <c r="H71" s="8">
        <f t="shared" si="5"/>
        <v>37</v>
      </c>
      <c r="I71" s="14">
        <f t="shared" si="6"/>
        <v>89250</v>
      </c>
      <c r="J71" s="9">
        <f t="shared" si="7"/>
        <v>89250</v>
      </c>
      <c r="K71" s="14">
        <f t="shared" si="0"/>
        <v>1330</v>
      </c>
      <c r="L71" s="9">
        <f t="shared" si="12"/>
        <v>1383.9</v>
      </c>
      <c r="M71" s="14">
        <f t="shared" si="13"/>
        <v>437.5</v>
      </c>
      <c r="N71" s="9">
        <f t="shared" si="1"/>
        <v>437.5</v>
      </c>
      <c r="O71" s="14">
        <f t="shared" si="2"/>
        <v>892.5</v>
      </c>
      <c r="P71" s="9">
        <f t="shared" si="3"/>
        <v>892.5</v>
      </c>
      <c r="R71" s="13">
        <f t="shared" si="17"/>
        <v>203</v>
      </c>
      <c r="S71" s="8">
        <f t="shared" si="14"/>
        <v>37</v>
      </c>
      <c r="T71" s="9">
        <f t="shared" si="15"/>
        <v>989.4629596788557</v>
      </c>
      <c r="U71" s="9">
        <f t="shared" si="16"/>
        <v>165399.95623948812</v>
      </c>
    </row>
    <row r="72" spans="2:21" ht="12.75">
      <c r="B72" s="12">
        <f t="shared" si="8"/>
        <v>202</v>
      </c>
      <c r="C72" s="8">
        <f t="shared" si="4"/>
        <v>38</v>
      </c>
      <c r="D72" s="9">
        <f t="shared" si="9"/>
        <v>99.09736610735571</v>
      </c>
      <c r="E72" s="9">
        <f t="shared" si="10"/>
        <v>17015.32505066664</v>
      </c>
      <c r="G72" s="13">
        <f t="shared" si="11"/>
        <v>202</v>
      </c>
      <c r="H72" s="8">
        <f t="shared" si="5"/>
        <v>38</v>
      </c>
      <c r="I72" s="14">
        <f t="shared" si="6"/>
        <v>88812.5</v>
      </c>
      <c r="J72" s="9">
        <f t="shared" si="7"/>
        <v>88812.5</v>
      </c>
      <c r="K72" s="14">
        <f t="shared" si="0"/>
        <v>1325.625</v>
      </c>
      <c r="L72" s="9">
        <f t="shared" si="12"/>
        <v>1379.525</v>
      </c>
      <c r="M72" s="14">
        <f t="shared" si="13"/>
        <v>437.5</v>
      </c>
      <c r="N72" s="9">
        <f t="shared" si="1"/>
        <v>437.5</v>
      </c>
      <c r="O72" s="14">
        <f t="shared" si="2"/>
        <v>888.125</v>
      </c>
      <c r="P72" s="9">
        <f t="shared" si="3"/>
        <v>888.125</v>
      </c>
      <c r="R72" s="13">
        <f t="shared" si="17"/>
        <v>202</v>
      </c>
      <c r="S72" s="8">
        <f t="shared" si="14"/>
        <v>38</v>
      </c>
      <c r="T72" s="9">
        <f t="shared" si="15"/>
        <v>992.3997374369287</v>
      </c>
      <c r="U72" s="9">
        <f t="shared" si="16"/>
        <v>165892.35597692506</v>
      </c>
    </row>
    <row r="73" spans="2:21" ht="12.75">
      <c r="B73" s="12">
        <f t="shared" si="8"/>
        <v>201</v>
      </c>
      <c r="C73" s="8">
        <f t="shared" si="4"/>
        <v>39</v>
      </c>
      <c r="D73" s="9">
        <f t="shared" si="9"/>
        <v>102.09195030399985</v>
      </c>
      <c r="E73" s="9">
        <f t="shared" si="10"/>
        <v>17517.41700097064</v>
      </c>
      <c r="G73" s="13">
        <f t="shared" si="11"/>
        <v>201</v>
      </c>
      <c r="H73" s="8">
        <f t="shared" si="5"/>
        <v>39</v>
      </c>
      <c r="I73" s="14">
        <f t="shared" si="6"/>
        <v>88375</v>
      </c>
      <c r="J73" s="9">
        <f t="shared" si="7"/>
        <v>88375</v>
      </c>
      <c r="K73" s="14">
        <f t="shared" si="0"/>
        <v>1321.25</v>
      </c>
      <c r="L73" s="9">
        <f t="shared" si="12"/>
        <v>1375.15</v>
      </c>
      <c r="M73" s="14">
        <f t="shared" si="13"/>
        <v>437.5</v>
      </c>
      <c r="N73" s="9">
        <f t="shared" si="1"/>
        <v>437.5</v>
      </c>
      <c r="O73" s="14">
        <f t="shared" si="2"/>
        <v>883.75</v>
      </c>
      <c r="P73" s="9">
        <f t="shared" si="3"/>
        <v>883.75</v>
      </c>
      <c r="R73" s="13">
        <f t="shared" si="17"/>
        <v>201</v>
      </c>
      <c r="S73" s="8">
        <f t="shared" si="14"/>
        <v>39</v>
      </c>
      <c r="T73" s="9">
        <f t="shared" si="15"/>
        <v>995.3541358615504</v>
      </c>
      <c r="U73" s="9">
        <f t="shared" si="16"/>
        <v>166387.71011278662</v>
      </c>
    </row>
    <row r="74" spans="2:21" ht="12.75">
      <c r="B74" s="12">
        <f t="shared" si="8"/>
        <v>200</v>
      </c>
      <c r="C74" s="8">
        <f t="shared" si="4"/>
        <v>40</v>
      </c>
      <c r="D74" s="9">
        <f t="shared" si="9"/>
        <v>105.10450200582383</v>
      </c>
      <c r="E74" s="9">
        <f t="shared" si="10"/>
        <v>18022.521502976462</v>
      </c>
      <c r="G74" s="13">
        <f t="shared" si="11"/>
        <v>200</v>
      </c>
      <c r="H74" s="8">
        <f t="shared" si="5"/>
        <v>40</v>
      </c>
      <c r="I74" s="14">
        <f t="shared" si="6"/>
        <v>87937.5</v>
      </c>
      <c r="J74" s="9">
        <f t="shared" si="7"/>
        <v>87937.5</v>
      </c>
      <c r="K74" s="14">
        <f t="shared" si="0"/>
        <v>1316.875</v>
      </c>
      <c r="L74" s="9">
        <f t="shared" si="12"/>
        <v>1370.775</v>
      </c>
      <c r="M74" s="14">
        <f t="shared" si="13"/>
        <v>437.5</v>
      </c>
      <c r="N74" s="9">
        <f t="shared" si="1"/>
        <v>437.5</v>
      </c>
      <c r="O74" s="14">
        <f t="shared" si="2"/>
        <v>879.375</v>
      </c>
      <c r="P74" s="9">
        <f t="shared" si="3"/>
        <v>879.375</v>
      </c>
      <c r="R74" s="13">
        <f t="shared" si="17"/>
        <v>200</v>
      </c>
      <c r="S74" s="8">
        <f t="shared" si="14"/>
        <v>40</v>
      </c>
      <c r="T74" s="9">
        <f t="shared" si="15"/>
        <v>998.3262606767197</v>
      </c>
      <c r="U74" s="9">
        <f t="shared" si="16"/>
        <v>166886.03637346334</v>
      </c>
    </row>
    <row r="75" spans="2:21" ht="12.75">
      <c r="B75" s="12">
        <f t="shared" si="8"/>
        <v>199</v>
      </c>
      <c r="C75" s="8">
        <f t="shared" si="4"/>
        <v>41</v>
      </c>
      <c r="D75" s="9">
        <f t="shared" si="9"/>
        <v>108.13512901785877</v>
      </c>
      <c r="E75" s="9">
        <f t="shared" si="10"/>
        <v>18530.65663199432</v>
      </c>
      <c r="G75" s="13">
        <f t="shared" si="11"/>
        <v>199</v>
      </c>
      <c r="H75" s="8">
        <f t="shared" si="5"/>
        <v>41</v>
      </c>
      <c r="I75" s="14">
        <f t="shared" si="6"/>
        <v>87500</v>
      </c>
      <c r="J75" s="9">
        <f t="shared" si="7"/>
        <v>87500</v>
      </c>
      <c r="K75" s="14">
        <f t="shared" si="0"/>
        <v>1312.5</v>
      </c>
      <c r="L75" s="9">
        <f t="shared" si="12"/>
        <v>1366.4</v>
      </c>
      <c r="M75" s="14">
        <f t="shared" si="13"/>
        <v>437.5</v>
      </c>
      <c r="N75" s="9">
        <f t="shared" si="1"/>
        <v>437.5</v>
      </c>
      <c r="O75" s="14">
        <f t="shared" si="2"/>
        <v>875</v>
      </c>
      <c r="P75" s="9">
        <f t="shared" si="3"/>
        <v>875</v>
      </c>
      <c r="R75" s="13">
        <f t="shared" si="17"/>
        <v>199</v>
      </c>
      <c r="S75" s="8">
        <f t="shared" si="14"/>
        <v>41</v>
      </c>
      <c r="T75" s="9">
        <f t="shared" si="15"/>
        <v>1001.3162182407801</v>
      </c>
      <c r="U75" s="9">
        <f t="shared" si="16"/>
        <v>167387.3525917041</v>
      </c>
    </row>
    <row r="76" spans="2:21" ht="12.75">
      <c r="B76" s="12">
        <f t="shared" si="8"/>
        <v>198</v>
      </c>
      <c r="C76" s="8">
        <f t="shared" si="4"/>
        <v>42</v>
      </c>
      <c r="D76" s="9">
        <f t="shared" si="9"/>
        <v>111.18393979196591</v>
      </c>
      <c r="E76" s="9">
        <f t="shared" si="10"/>
        <v>19041.840571786284</v>
      </c>
      <c r="G76" s="13">
        <f t="shared" si="11"/>
        <v>198</v>
      </c>
      <c r="H76" s="8">
        <f t="shared" si="5"/>
        <v>42</v>
      </c>
      <c r="I76" s="14">
        <f t="shared" si="6"/>
        <v>87062.5</v>
      </c>
      <c r="J76" s="9">
        <f t="shared" si="7"/>
        <v>87062.5</v>
      </c>
      <c r="K76" s="14">
        <f t="shared" si="0"/>
        <v>1308.125</v>
      </c>
      <c r="L76" s="9">
        <f t="shared" si="12"/>
        <v>1362.025</v>
      </c>
      <c r="M76" s="14">
        <f t="shared" si="13"/>
        <v>437.5</v>
      </c>
      <c r="N76" s="9">
        <f t="shared" si="1"/>
        <v>437.5</v>
      </c>
      <c r="O76" s="14">
        <f t="shared" si="2"/>
        <v>870.625</v>
      </c>
      <c r="P76" s="9">
        <f t="shared" si="3"/>
        <v>870.625</v>
      </c>
      <c r="R76" s="13">
        <f t="shared" si="17"/>
        <v>198</v>
      </c>
      <c r="S76" s="8">
        <f t="shared" si="14"/>
        <v>42</v>
      </c>
      <c r="T76" s="9">
        <f t="shared" si="15"/>
        <v>1004.3241155502247</v>
      </c>
      <c r="U76" s="9">
        <f t="shared" si="16"/>
        <v>167891.67670725434</v>
      </c>
    </row>
    <row r="77" spans="2:21" ht="12.75">
      <c r="B77" s="12">
        <f t="shared" si="8"/>
        <v>197</v>
      </c>
      <c r="C77" s="8">
        <f t="shared" si="4"/>
        <v>43</v>
      </c>
      <c r="D77" s="9">
        <f t="shared" si="9"/>
        <v>114.25104343071771</v>
      </c>
      <c r="E77" s="9">
        <f t="shared" si="10"/>
        <v>19556.091615217003</v>
      </c>
      <c r="G77" s="13">
        <f t="shared" si="11"/>
        <v>197</v>
      </c>
      <c r="H77" s="8">
        <f t="shared" si="5"/>
        <v>43</v>
      </c>
      <c r="I77" s="14">
        <f t="shared" si="6"/>
        <v>86625</v>
      </c>
      <c r="J77" s="9">
        <f t="shared" si="7"/>
        <v>86625</v>
      </c>
      <c r="K77" s="14">
        <f t="shared" si="0"/>
        <v>1303.75</v>
      </c>
      <c r="L77" s="9">
        <f t="shared" si="12"/>
        <v>1357.65</v>
      </c>
      <c r="M77" s="14">
        <f t="shared" si="13"/>
        <v>437.5</v>
      </c>
      <c r="N77" s="9">
        <f t="shared" si="1"/>
        <v>437.5</v>
      </c>
      <c r="O77" s="14">
        <f t="shared" si="2"/>
        <v>866.25</v>
      </c>
      <c r="P77" s="9">
        <f t="shared" si="3"/>
        <v>866.25</v>
      </c>
      <c r="R77" s="13">
        <f t="shared" si="17"/>
        <v>197</v>
      </c>
      <c r="S77" s="8">
        <f t="shared" si="14"/>
        <v>43</v>
      </c>
      <c r="T77" s="9">
        <f t="shared" si="15"/>
        <v>1007.3500602435261</v>
      </c>
      <c r="U77" s="9">
        <f t="shared" si="16"/>
        <v>168399.02676749788</v>
      </c>
    </row>
    <row r="78" spans="2:21" ht="12.75">
      <c r="B78" s="12">
        <f t="shared" si="8"/>
        <v>196</v>
      </c>
      <c r="C78" s="8">
        <f t="shared" si="4"/>
        <v>44</v>
      </c>
      <c r="D78" s="9">
        <f t="shared" si="9"/>
        <v>117.33654969130203</v>
      </c>
      <c r="E78" s="9">
        <f t="shared" si="10"/>
        <v>20073.428164908306</v>
      </c>
      <c r="G78" s="13">
        <f t="shared" si="11"/>
        <v>196</v>
      </c>
      <c r="H78" s="8">
        <f t="shared" si="5"/>
        <v>44</v>
      </c>
      <c r="I78" s="14">
        <f t="shared" si="6"/>
        <v>86187.5</v>
      </c>
      <c r="J78" s="9">
        <f t="shared" si="7"/>
        <v>86187.5</v>
      </c>
      <c r="K78" s="14">
        <f t="shared" si="0"/>
        <v>1299.375</v>
      </c>
      <c r="L78" s="9">
        <f t="shared" si="12"/>
        <v>1353.275</v>
      </c>
      <c r="M78" s="14">
        <f t="shared" si="13"/>
        <v>437.5</v>
      </c>
      <c r="N78" s="9">
        <f t="shared" si="1"/>
        <v>437.5</v>
      </c>
      <c r="O78" s="14">
        <f t="shared" si="2"/>
        <v>861.875</v>
      </c>
      <c r="P78" s="9">
        <f t="shared" si="3"/>
        <v>861.875</v>
      </c>
      <c r="R78" s="13">
        <f t="shared" si="17"/>
        <v>196</v>
      </c>
      <c r="S78" s="8">
        <f t="shared" si="14"/>
        <v>44</v>
      </c>
      <c r="T78" s="9">
        <f t="shared" si="15"/>
        <v>1010.3941606049873</v>
      </c>
      <c r="U78" s="9">
        <f t="shared" si="16"/>
        <v>168909.42092810286</v>
      </c>
    </row>
    <row r="79" spans="2:21" ht="12.75">
      <c r="B79" s="12">
        <f t="shared" si="8"/>
        <v>195</v>
      </c>
      <c r="C79" s="8">
        <f t="shared" si="4"/>
        <v>45</v>
      </c>
      <c r="D79" s="9">
        <f t="shared" si="9"/>
        <v>120.44056898944984</v>
      </c>
      <c r="E79" s="9">
        <f t="shared" si="10"/>
        <v>20593.868733897754</v>
      </c>
      <c r="G79" s="13">
        <f t="shared" si="11"/>
        <v>195</v>
      </c>
      <c r="H79" s="8">
        <f t="shared" si="5"/>
        <v>45</v>
      </c>
      <c r="I79" s="14">
        <f t="shared" si="6"/>
        <v>85750</v>
      </c>
      <c r="J79" s="9">
        <f t="shared" si="7"/>
        <v>85750</v>
      </c>
      <c r="K79" s="14">
        <f t="shared" si="0"/>
        <v>1295</v>
      </c>
      <c r="L79" s="9">
        <f t="shared" si="12"/>
        <v>1348.9</v>
      </c>
      <c r="M79" s="14">
        <f t="shared" si="13"/>
        <v>437.5</v>
      </c>
      <c r="N79" s="9">
        <f t="shared" si="1"/>
        <v>437.5</v>
      </c>
      <c r="O79" s="14">
        <f t="shared" si="2"/>
        <v>857.5</v>
      </c>
      <c r="P79" s="9">
        <f t="shared" si="3"/>
        <v>857.5</v>
      </c>
      <c r="R79" s="13">
        <f t="shared" si="17"/>
        <v>195</v>
      </c>
      <c r="S79" s="8">
        <f t="shared" si="14"/>
        <v>45</v>
      </c>
      <c r="T79" s="9">
        <f t="shared" si="15"/>
        <v>1013.4565255686172</v>
      </c>
      <c r="U79" s="9">
        <f t="shared" si="16"/>
        <v>169422.87745367148</v>
      </c>
    </row>
    <row r="80" spans="2:21" ht="12.75">
      <c r="B80" s="12">
        <f t="shared" si="8"/>
        <v>194</v>
      </c>
      <c r="C80" s="8">
        <f t="shared" si="4"/>
        <v>46</v>
      </c>
      <c r="D80" s="9">
        <f t="shared" si="9"/>
        <v>123.56321240338653</v>
      </c>
      <c r="E80" s="9">
        <f t="shared" si="10"/>
        <v>21117.43194630114</v>
      </c>
      <c r="G80" s="13">
        <f t="shared" si="11"/>
        <v>194</v>
      </c>
      <c r="H80" s="8">
        <f t="shared" si="5"/>
        <v>46</v>
      </c>
      <c r="I80" s="14">
        <f t="shared" si="6"/>
        <v>85312.5</v>
      </c>
      <c r="J80" s="9">
        <f t="shared" si="7"/>
        <v>85312.5</v>
      </c>
      <c r="K80" s="14">
        <f t="shared" si="0"/>
        <v>1290.625</v>
      </c>
      <c r="L80" s="9">
        <f t="shared" si="12"/>
        <v>1344.525</v>
      </c>
      <c r="M80" s="14">
        <f t="shared" si="13"/>
        <v>437.5</v>
      </c>
      <c r="N80" s="9">
        <f t="shared" si="1"/>
        <v>437.5</v>
      </c>
      <c r="O80" s="14">
        <f t="shared" si="2"/>
        <v>853.125</v>
      </c>
      <c r="P80" s="9">
        <f t="shared" si="3"/>
        <v>853.125</v>
      </c>
      <c r="R80" s="13">
        <f t="shared" si="17"/>
        <v>194</v>
      </c>
      <c r="S80" s="8">
        <f t="shared" si="14"/>
        <v>46</v>
      </c>
      <c r="T80" s="9">
        <f t="shared" si="15"/>
        <v>1016.5372647220289</v>
      </c>
      <c r="U80" s="9">
        <f t="shared" si="16"/>
        <v>169939.4147183935</v>
      </c>
    </row>
    <row r="81" spans="2:21" ht="12.75">
      <c r="B81" s="12">
        <f t="shared" si="8"/>
        <v>193</v>
      </c>
      <c r="C81" s="8">
        <f t="shared" si="4"/>
        <v>47</v>
      </c>
      <c r="D81" s="9">
        <f t="shared" si="9"/>
        <v>126.70459167780685</v>
      </c>
      <c r="E81" s="9">
        <f t="shared" si="10"/>
        <v>21644.13653797895</v>
      </c>
      <c r="G81" s="13">
        <f t="shared" si="11"/>
        <v>193</v>
      </c>
      <c r="H81" s="8">
        <f t="shared" si="5"/>
        <v>47</v>
      </c>
      <c r="I81" s="14">
        <f t="shared" si="6"/>
        <v>84875</v>
      </c>
      <c r="J81" s="9">
        <f t="shared" si="7"/>
        <v>84875</v>
      </c>
      <c r="K81" s="14">
        <f t="shared" si="0"/>
        <v>1286.25</v>
      </c>
      <c r="L81" s="9">
        <f t="shared" si="12"/>
        <v>1340.15</v>
      </c>
      <c r="M81" s="14">
        <f t="shared" si="13"/>
        <v>437.5</v>
      </c>
      <c r="N81" s="9">
        <f t="shared" si="1"/>
        <v>437.5</v>
      </c>
      <c r="O81" s="14">
        <f t="shared" si="2"/>
        <v>848.75</v>
      </c>
      <c r="P81" s="9">
        <f t="shared" si="3"/>
        <v>848.75</v>
      </c>
      <c r="R81" s="13">
        <f t="shared" si="17"/>
        <v>193</v>
      </c>
      <c r="S81" s="8">
        <f t="shared" si="14"/>
        <v>47</v>
      </c>
      <c r="T81" s="9">
        <f t="shared" si="15"/>
        <v>1019.636488310361</v>
      </c>
      <c r="U81" s="9">
        <f t="shared" si="16"/>
        <v>170459.05120670385</v>
      </c>
    </row>
    <row r="82" spans="2:21" ht="12.75">
      <c r="B82" s="12">
        <f t="shared" si="8"/>
        <v>192</v>
      </c>
      <c r="C82" s="8">
        <f t="shared" si="4"/>
        <v>48</v>
      </c>
      <c r="D82" s="9">
        <f t="shared" si="9"/>
        <v>129.8648192278737</v>
      </c>
      <c r="E82" s="9">
        <f t="shared" si="10"/>
        <v>22174.001357206824</v>
      </c>
      <c r="G82" s="13">
        <f t="shared" si="11"/>
        <v>192</v>
      </c>
      <c r="H82" s="8">
        <f t="shared" si="5"/>
        <v>48</v>
      </c>
      <c r="I82" s="14">
        <f t="shared" si="6"/>
        <v>84437.5</v>
      </c>
      <c r="J82" s="9">
        <f t="shared" si="7"/>
        <v>84437.5</v>
      </c>
      <c r="K82" s="14">
        <f t="shared" si="0"/>
        <v>1281.875</v>
      </c>
      <c r="L82" s="9">
        <f t="shared" si="12"/>
        <v>1335.775</v>
      </c>
      <c r="M82" s="14">
        <f t="shared" si="13"/>
        <v>437.5</v>
      </c>
      <c r="N82" s="9">
        <f t="shared" si="1"/>
        <v>437.5</v>
      </c>
      <c r="O82" s="14">
        <f t="shared" si="2"/>
        <v>844.375</v>
      </c>
      <c r="P82" s="9">
        <f t="shared" si="3"/>
        <v>844.375</v>
      </c>
      <c r="R82" s="13">
        <f t="shared" si="17"/>
        <v>192</v>
      </c>
      <c r="S82" s="8">
        <f t="shared" si="14"/>
        <v>48</v>
      </c>
      <c r="T82" s="9">
        <f t="shared" si="15"/>
        <v>1022.7543072402232</v>
      </c>
      <c r="U82" s="9">
        <f t="shared" si="16"/>
        <v>170981.80551394407</v>
      </c>
    </row>
    <row r="83" spans="2:21" ht="12.75">
      <c r="B83" s="12">
        <f t="shared" si="8"/>
        <v>191</v>
      </c>
      <c r="C83" s="8">
        <f t="shared" si="4"/>
        <v>49</v>
      </c>
      <c r="D83" s="9">
        <f t="shared" si="9"/>
        <v>133.04400814324094</v>
      </c>
      <c r="E83" s="9">
        <f t="shared" si="10"/>
        <v>22707.045365350066</v>
      </c>
      <c r="G83" s="13">
        <f t="shared" si="11"/>
        <v>191</v>
      </c>
      <c r="H83" s="8">
        <f t="shared" si="5"/>
        <v>49</v>
      </c>
      <c r="I83" s="14">
        <f t="shared" si="6"/>
        <v>84000</v>
      </c>
      <c r="J83" s="9">
        <f t="shared" si="7"/>
        <v>84000</v>
      </c>
      <c r="K83" s="14">
        <f t="shared" si="0"/>
        <v>1277.5</v>
      </c>
      <c r="L83" s="9">
        <f t="shared" si="12"/>
        <v>1331.4</v>
      </c>
      <c r="M83" s="14">
        <f t="shared" si="13"/>
        <v>437.5</v>
      </c>
      <c r="N83" s="9">
        <f t="shared" si="1"/>
        <v>437.5</v>
      </c>
      <c r="O83" s="14">
        <f t="shared" si="2"/>
        <v>840</v>
      </c>
      <c r="P83" s="9">
        <f t="shared" si="3"/>
        <v>840</v>
      </c>
      <c r="R83" s="13">
        <f t="shared" si="17"/>
        <v>191</v>
      </c>
      <c r="S83" s="8">
        <f t="shared" si="14"/>
        <v>49</v>
      </c>
      <c r="T83" s="9">
        <f t="shared" si="15"/>
        <v>1025.8908330836643</v>
      </c>
      <c r="U83" s="9">
        <f t="shared" si="16"/>
        <v>171507.69634702773</v>
      </c>
    </row>
    <row r="84" spans="2:21" ht="12.75">
      <c r="B84" s="12">
        <f t="shared" si="8"/>
        <v>190</v>
      </c>
      <c r="C84" s="8">
        <f t="shared" si="4"/>
        <v>50</v>
      </c>
      <c r="D84" s="9">
        <f t="shared" si="9"/>
        <v>136.2422721921004</v>
      </c>
      <c r="E84" s="9">
        <f t="shared" si="10"/>
        <v>23243.287637542166</v>
      </c>
      <c r="G84" s="13">
        <f t="shared" si="11"/>
        <v>190</v>
      </c>
      <c r="H84" s="8">
        <f t="shared" si="5"/>
        <v>50</v>
      </c>
      <c r="I84" s="14">
        <f t="shared" si="6"/>
        <v>83562.5</v>
      </c>
      <c r="J84" s="9">
        <f t="shared" si="7"/>
        <v>83562.5</v>
      </c>
      <c r="K84" s="14">
        <f t="shared" si="0"/>
        <v>1273.125</v>
      </c>
      <c r="L84" s="9">
        <f t="shared" si="12"/>
        <v>1327.025</v>
      </c>
      <c r="M84" s="14">
        <f t="shared" si="13"/>
        <v>437.5</v>
      </c>
      <c r="N84" s="9">
        <f t="shared" si="1"/>
        <v>437.5</v>
      </c>
      <c r="O84" s="14">
        <f t="shared" si="2"/>
        <v>835.625</v>
      </c>
      <c r="P84" s="9">
        <f t="shared" si="3"/>
        <v>835.625</v>
      </c>
      <c r="R84" s="13">
        <f t="shared" si="17"/>
        <v>190</v>
      </c>
      <c r="S84" s="8">
        <f t="shared" si="14"/>
        <v>50</v>
      </c>
      <c r="T84" s="9">
        <f t="shared" si="15"/>
        <v>1029.0461780821663</v>
      </c>
      <c r="U84" s="9">
        <f t="shared" si="16"/>
        <v>172036.7425251099</v>
      </c>
    </row>
    <row r="85" spans="2:21" ht="12.75">
      <c r="B85" s="12">
        <f t="shared" si="8"/>
        <v>189</v>
      </c>
      <c r="C85" s="8">
        <f t="shared" si="4"/>
        <v>51</v>
      </c>
      <c r="D85" s="9">
        <f t="shared" si="9"/>
        <v>139.459725825253</v>
      </c>
      <c r="E85" s="9">
        <f t="shared" si="10"/>
        <v>23782.74736336742</v>
      </c>
      <c r="G85" s="13">
        <f t="shared" si="11"/>
        <v>189</v>
      </c>
      <c r="H85" s="8">
        <f t="shared" si="5"/>
        <v>51</v>
      </c>
      <c r="I85" s="14">
        <f t="shared" si="6"/>
        <v>83125</v>
      </c>
      <c r="J85" s="9">
        <f t="shared" si="7"/>
        <v>83125</v>
      </c>
      <c r="K85" s="14">
        <f t="shared" si="0"/>
        <v>1268.75</v>
      </c>
      <c r="L85" s="9">
        <f t="shared" si="12"/>
        <v>1322.65</v>
      </c>
      <c r="M85" s="14">
        <f t="shared" si="13"/>
        <v>437.5</v>
      </c>
      <c r="N85" s="9">
        <f t="shared" si="1"/>
        <v>437.5</v>
      </c>
      <c r="O85" s="14">
        <f t="shared" si="2"/>
        <v>831.25</v>
      </c>
      <c r="P85" s="9">
        <f t="shared" si="3"/>
        <v>831.25</v>
      </c>
      <c r="R85" s="13">
        <f t="shared" si="17"/>
        <v>189</v>
      </c>
      <c r="S85" s="8">
        <f t="shared" si="14"/>
        <v>51</v>
      </c>
      <c r="T85" s="9">
        <f t="shared" si="15"/>
        <v>1032.2204551506595</v>
      </c>
      <c r="U85" s="9">
        <f t="shared" si="16"/>
        <v>172568.96298026058</v>
      </c>
    </row>
    <row r="86" spans="2:21" ht="12.75">
      <c r="B86" s="12">
        <f t="shared" si="8"/>
        <v>188</v>
      </c>
      <c r="C86" s="8">
        <f t="shared" si="4"/>
        <v>52</v>
      </c>
      <c r="D86" s="9">
        <f t="shared" si="9"/>
        <v>142.69648418020452</v>
      </c>
      <c r="E86" s="9">
        <f t="shared" si="10"/>
        <v>24325.443847547624</v>
      </c>
      <c r="G86" s="13">
        <f t="shared" si="11"/>
        <v>188</v>
      </c>
      <c r="H86" s="8">
        <f t="shared" si="5"/>
        <v>52</v>
      </c>
      <c r="I86" s="14">
        <f t="shared" si="6"/>
        <v>82687.5</v>
      </c>
      <c r="J86" s="9">
        <f t="shared" si="7"/>
        <v>82687.5</v>
      </c>
      <c r="K86" s="14">
        <f t="shared" si="0"/>
        <v>1264.375</v>
      </c>
      <c r="L86" s="9">
        <f t="shared" si="12"/>
        <v>1318.275</v>
      </c>
      <c r="M86" s="14">
        <f t="shared" si="13"/>
        <v>437.5</v>
      </c>
      <c r="N86" s="9">
        <f t="shared" si="1"/>
        <v>437.5</v>
      </c>
      <c r="O86" s="14">
        <f t="shared" si="2"/>
        <v>826.875</v>
      </c>
      <c r="P86" s="9">
        <f t="shared" si="3"/>
        <v>826.875</v>
      </c>
      <c r="R86" s="13">
        <f t="shared" si="17"/>
        <v>188</v>
      </c>
      <c r="S86" s="8">
        <f t="shared" si="14"/>
        <v>52</v>
      </c>
      <c r="T86" s="9">
        <f t="shared" si="15"/>
        <v>1035.4137778815634</v>
      </c>
      <c r="U86" s="9">
        <f t="shared" si="16"/>
        <v>173104.37675814214</v>
      </c>
    </row>
    <row r="87" spans="2:21" ht="12.75">
      <c r="B87" s="12">
        <f t="shared" si="8"/>
        <v>187</v>
      </c>
      <c r="C87" s="8">
        <f t="shared" si="4"/>
        <v>53</v>
      </c>
      <c r="D87" s="9">
        <f t="shared" si="9"/>
        <v>145.95266308528574</v>
      </c>
      <c r="E87" s="9">
        <f t="shared" si="10"/>
        <v>24871.39651063291</v>
      </c>
      <c r="G87" s="13">
        <f t="shared" si="11"/>
        <v>187</v>
      </c>
      <c r="H87" s="8">
        <f t="shared" si="5"/>
        <v>53</v>
      </c>
      <c r="I87" s="14">
        <f t="shared" si="6"/>
        <v>82250</v>
      </c>
      <c r="J87" s="9">
        <f t="shared" si="7"/>
        <v>82250</v>
      </c>
      <c r="K87" s="14">
        <f t="shared" si="0"/>
        <v>1260</v>
      </c>
      <c r="L87" s="9">
        <f t="shared" si="12"/>
        <v>1313.9</v>
      </c>
      <c r="M87" s="14">
        <f t="shared" si="13"/>
        <v>437.5</v>
      </c>
      <c r="N87" s="9">
        <f t="shared" si="1"/>
        <v>437.5</v>
      </c>
      <c r="O87" s="14">
        <f t="shared" si="2"/>
        <v>822.5</v>
      </c>
      <c r="P87" s="9">
        <f t="shared" si="3"/>
        <v>822.5</v>
      </c>
      <c r="R87" s="13">
        <f t="shared" si="17"/>
        <v>187</v>
      </c>
      <c r="S87" s="8">
        <f t="shared" si="14"/>
        <v>53</v>
      </c>
      <c r="T87" s="9">
        <f t="shared" si="15"/>
        <v>1038.6262605488528</v>
      </c>
      <c r="U87" s="9">
        <f t="shared" si="16"/>
        <v>173643.003018691</v>
      </c>
    </row>
    <row r="88" spans="2:21" ht="12.75">
      <c r="B88" s="12">
        <f t="shared" si="8"/>
        <v>186</v>
      </c>
      <c r="C88" s="8">
        <f t="shared" si="4"/>
        <v>54</v>
      </c>
      <c r="D88" s="9">
        <f t="shared" si="9"/>
        <v>149.22837906379746</v>
      </c>
      <c r="E88" s="9">
        <f t="shared" si="10"/>
        <v>25420.624889696704</v>
      </c>
      <c r="G88" s="13">
        <f t="shared" si="11"/>
        <v>186</v>
      </c>
      <c r="H88" s="8">
        <f t="shared" si="5"/>
        <v>54</v>
      </c>
      <c r="I88" s="14">
        <f t="shared" si="6"/>
        <v>81812.5</v>
      </c>
      <c r="J88" s="9">
        <f t="shared" si="7"/>
        <v>81812.5</v>
      </c>
      <c r="K88" s="14">
        <f t="shared" si="0"/>
        <v>1255.625</v>
      </c>
      <c r="L88" s="9">
        <f t="shared" si="12"/>
        <v>1309.525</v>
      </c>
      <c r="M88" s="14">
        <f t="shared" si="13"/>
        <v>437.5</v>
      </c>
      <c r="N88" s="9">
        <f t="shared" si="1"/>
        <v>437.5</v>
      </c>
      <c r="O88" s="14">
        <f t="shared" si="2"/>
        <v>818.125</v>
      </c>
      <c r="P88" s="9">
        <f t="shared" si="3"/>
        <v>818.125</v>
      </c>
      <c r="R88" s="13">
        <f t="shared" si="17"/>
        <v>186</v>
      </c>
      <c r="S88" s="8">
        <f t="shared" si="14"/>
        <v>54</v>
      </c>
      <c r="T88" s="9">
        <f t="shared" si="15"/>
        <v>1041.858018112146</v>
      </c>
      <c r="U88" s="9">
        <f t="shared" si="16"/>
        <v>174184.86103680314</v>
      </c>
    </row>
    <row r="89" spans="2:21" ht="12.75">
      <c r="B89" s="12">
        <f t="shared" si="8"/>
        <v>185</v>
      </c>
      <c r="C89" s="8">
        <f t="shared" si="4"/>
        <v>55</v>
      </c>
      <c r="D89" s="9">
        <f t="shared" si="9"/>
        <v>152.52374933818024</v>
      </c>
      <c r="E89" s="9">
        <f t="shared" si="10"/>
        <v>25973.148639034884</v>
      </c>
      <c r="G89" s="13">
        <f t="shared" si="11"/>
        <v>185</v>
      </c>
      <c r="H89" s="8">
        <f t="shared" si="5"/>
        <v>55</v>
      </c>
      <c r="I89" s="14">
        <f t="shared" si="6"/>
        <v>81375</v>
      </c>
      <c r="J89" s="9">
        <f t="shared" si="7"/>
        <v>81375</v>
      </c>
      <c r="K89" s="14">
        <f t="shared" si="0"/>
        <v>1251.25</v>
      </c>
      <c r="L89" s="9">
        <f t="shared" si="12"/>
        <v>1305.15</v>
      </c>
      <c r="M89" s="14">
        <f t="shared" si="13"/>
        <v>437.5</v>
      </c>
      <c r="N89" s="9">
        <f t="shared" si="1"/>
        <v>437.5</v>
      </c>
      <c r="O89" s="14">
        <f t="shared" si="2"/>
        <v>813.75</v>
      </c>
      <c r="P89" s="9">
        <f t="shared" si="3"/>
        <v>813.75</v>
      </c>
      <c r="R89" s="13">
        <f t="shared" si="17"/>
        <v>185</v>
      </c>
      <c r="S89" s="8">
        <f t="shared" si="14"/>
        <v>55</v>
      </c>
      <c r="T89" s="9">
        <f t="shared" si="15"/>
        <v>1045.109166220819</v>
      </c>
      <c r="U89" s="9">
        <f t="shared" si="16"/>
        <v>174729.97020302396</v>
      </c>
    </row>
    <row r="90" spans="2:21" ht="12.75">
      <c r="B90" s="12">
        <f t="shared" si="8"/>
        <v>184</v>
      </c>
      <c r="C90" s="8">
        <f t="shared" si="4"/>
        <v>56</v>
      </c>
      <c r="D90" s="9">
        <f t="shared" si="9"/>
        <v>155.8388918342093</v>
      </c>
      <c r="E90" s="9">
        <f t="shared" si="10"/>
        <v>26528.987530869093</v>
      </c>
      <c r="G90" s="13">
        <f t="shared" si="11"/>
        <v>184</v>
      </c>
      <c r="H90" s="8">
        <f t="shared" si="5"/>
        <v>56</v>
      </c>
      <c r="I90" s="14">
        <f t="shared" si="6"/>
        <v>80937.5</v>
      </c>
      <c r="J90" s="9">
        <f t="shared" si="7"/>
        <v>80937.5</v>
      </c>
      <c r="K90" s="14">
        <f t="shared" si="0"/>
        <v>1246.875</v>
      </c>
      <c r="L90" s="9">
        <f t="shared" si="12"/>
        <v>1300.775</v>
      </c>
      <c r="M90" s="14">
        <f t="shared" si="13"/>
        <v>437.5</v>
      </c>
      <c r="N90" s="9">
        <f t="shared" si="1"/>
        <v>437.5</v>
      </c>
      <c r="O90" s="14">
        <f t="shared" si="2"/>
        <v>809.375</v>
      </c>
      <c r="P90" s="9">
        <f t="shared" si="3"/>
        <v>809.375</v>
      </c>
      <c r="R90" s="13">
        <f t="shared" si="17"/>
        <v>184</v>
      </c>
      <c r="S90" s="8">
        <f t="shared" si="14"/>
        <v>56</v>
      </c>
      <c r="T90" s="9">
        <f t="shared" si="15"/>
        <v>1048.3798212181437</v>
      </c>
      <c r="U90" s="9">
        <f t="shared" si="16"/>
        <v>175278.3500242421</v>
      </c>
    </row>
    <row r="91" spans="2:21" ht="12.75">
      <c r="B91" s="12">
        <f t="shared" si="8"/>
        <v>183</v>
      </c>
      <c r="C91" s="8">
        <f t="shared" si="4"/>
        <v>57</v>
      </c>
      <c r="D91" s="9">
        <f t="shared" si="9"/>
        <v>159.17392518521456</v>
      </c>
      <c r="E91" s="9">
        <f t="shared" si="10"/>
        <v>27088.16145605431</v>
      </c>
      <c r="G91" s="13">
        <f t="shared" si="11"/>
        <v>183</v>
      </c>
      <c r="H91" s="8">
        <f t="shared" si="5"/>
        <v>57</v>
      </c>
      <c r="I91" s="14">
        <f t="shared" si="6"/>
        <v>80500</v>
      </c>
      <c r="J91" s="9">
        <f t="shared" si="7"/>
        <v>80500</v>
      </c>
      <c r="K91" s="14">
        <f t="shared" si="0"/>
        <v>1242.5</v>
      </c>
      <c r="L91" s="9">
        <f t="shared" si="12"/>
        <v>1296.4</v>
      </c>
      <c r="M91" s="14">
        <f t="shared" si="13"/>
        <v>437.5</v>
      </c>
      <c r="N91" s="9">
        <f t="shared" si="1"/>
        <v>437.5</v>
      </c>
      <c r="O91" s="14">
        <f t="shared" si="2"/>
        <v>805</v>
      </c>
      <c r="P91" s="9">
        <f t="shared" si="3"/>
        <v>805</v>
      </c>
      <c r="R91" s="13">
        <f t="shared" si="17"/>
        <v>183</v>
      </c>
      <c r="S91" s="8">
        <f t="shared" si="14"/>
        <v>57</v>
      </c>
      <c r="T91" s="9">
        <f t="shared" si="15"/>
        <v>1051.6701001454526</v>
      </c>
      <c r="U91" s="9">
        <f t="shared" si="16"/>
        <v>175830.02012438755</v>
      </c>
    </row>
    <row r="92" spans="2:21" ht="12.75">
      <c r="B92" s="12">
        <f t="shared" si="8"/>
        <v>182</v>
      </c>
      <c r="C92" s="8">
        <f t="shared" si="4"/>
        <v>58</v>
      </c>
      <c r="D92" s="9">
        <f t="shared" si="9"/>
        <v>162.52896873632585</v>
      </c>
      <c r="E92" s="9">
        <f t="shared" si="10"/>
        <v>27650.690424790635</v>
      </c>
      <c r="G92" s="13">
        <f t="shared" si="11"/>
        <v>182</v>
      </c>
      <c r="H92" s="8">
        <f t="shared" si="5"/>
        <v>58</v>
      </c>
      <c r="I92" s="14">
        <f t="shared" si="6"/>
        <v>80062.5</v>
      </c>
      <c r="J92" s="9">
        <f t="shared" si="7"/>
        <v>80062.5</v>
      </c>
      <c r="K92" s="14">
        <f t="shared" si="0"/>
        <v>1238.125</v>
      </c>
      <c r="L92" s="9">
        <f t="shared" si="12"/>
        <v>1292.025</v>
      </c>
      <c r="M92" s="14">
        <f t="shared" si="13"/>
        <v>437.5</v>
      </c>
      <c r="N92" s="9">
        <f t="shared" si="1"/>
        <v>437.5</v>
      </c>
      <c r="O92" s="14">
        <f t="shared" si="2"/>
        <v>800.625</v>
      </c>
      <c r="P92" s="9">
        <f t="shared" si="3"/>
        <v>800.625</v>
      </c>
      <c r="R92" s="13">
        <f t="shared" si="17"/>
        <v>182</v>
      </c>
      <c r="S92" s="8">
        <f t="shared" si="14"/>
        <v>58</v>
      </c>
      <c r="T92" s="9">
        <f t="shared" si="15"/>
        <v>1054.9801207463254</v>
      </c>
      <c r="U92" s="9">
        <f t="shared" si="16"/>
        <v>176385.00024513388</v>
      </c>
    </row>
    <row r="93" spans="2:21" ht="12.75">
      <c r="B93" s="12">
        <f t="shared" si="8"/>
        <v>181</v>
      </c>
      <c r="C93" s="8">
        <f t="shared" si="4"/>
        <v>59</v>
      </c>
      <c r="D93" s="9">
        <f t="shared" si="9"/>
        <v>165.9041425487438</v>
      </c>
      <c r="E93" s="9">
        <f t="shared" si="10"/>
        <v>28216.59456733938</v>
      </c>
      <c r="G93" s="13">
        <f t="shared" si="11"/>
        <v>181</v>
      </c>
      <c r="H93" s="8">
        <f t="shared" si="5"/>
        <v>59</v>
      </c>
      <c r="I93" s="14">
        <f t="shared" si="6"/>
        <v>79625</v>
      </c>
      <c r="J93" s="9">
        <f t="shared" si="7"/>
        <v>79625</v>
      </c>
      <c r="K93" s="14">
        <f t="shared" si="0"/>
        <v>1233.75</v>
      </c>
      <c r="L93" s="9">
        <f t="shared" si="12"/>
        <v>1287.65</v>
      </c>
      <c r="M93" s="14">
        <f t="shared" si="13"/>
        <v>437.5</v>
      </c>
      <c r="N93" s="9">
        <f t="shared" si="1"/>
        <v>437.5</v>
      </c>
      <c r="O93" s="14">
        <f t="shared" si="2"/>
        <v>796.25</v>
      </c>
      <c r="P93" s="9">
        <f t="shared" si="3"/>
        <v>796.25</v>
      </c>
      <c r="R93" s="13">
        <f t="shared" si="17"/>
        <v>181</v>
      </c>
      <c r="S93" s="8">
        <f t="shared" si="14"/>
        <v>59</v>
      </c>
      <c r="T93" s="9">
        <f t="shared" si="15"/>
        <v>1058.3100014708034</v>
      </c>
      <c r="U93" s="9">
        <f t="shared" si="16"/>
        <v>176943.31024660467</v>
      </c>
    </row>
    <row r="94" spans="2:21" ht="12.75">
      <c r="B94" s="12">
        <f t="shared" si="8"/>
        <v>180</v>
      </c>
      <c r="C94" s="8">
        <f t="shared" si="4"/>
        <v>60</v>
      </c>
      <c r="D94" s="9">
        <f t="shared" si="9"/>
        <v>169.29956740403628</v>
      </c>
      <c r="E94" s="9">
        <f t="shared" si="10"/>
        <v>28785.894134743416</v>
      </c>
      <c r="G94" s="13">
        <f t="shared" si="11"/>
        <v>180</v>
      </c>
      <c r="H94" s="8">
        <f t="shared" si="5"/>
        <v>60</v>
      </c>
      <c r="I94" s="14">
        <f t="shared" si="6"/>
        <v>79187.5</v>
      </c>
      <c r="J94" s="9">
        <f t="shared" si="7"/>
        <v>79187.5</v>
      </c>
      <c r="K94" s="14">
        <f t="shared" si="0"/>
        <v>1229.375</v>
      </c>
      <c r="L94" s="9">
        <f t="shared" si="12"/>
        <v>1283.275</v>
      </c>
      <c r="M94" s="14">
        <f t="shared" si="13"/>
        <v>437.5</v>
      </c>
      <c r="N94" s="9">
        <f t="shared" si="1"/>
        <v>437.5</v>
      </c>
      <c r="O94" s="14">
        <f t="shared" si="2"/>
        <v>791.875</v>
      </c>
      <c r="P94" s="9">
        <f t="shared" si="3"/>
        <v>791.875</v>
      </c>
      <c r="R94" s="13">
        <f t="shared" si="17"/>
        <v>180</v>
      </c>
      <c r="S94" s="8">
        <f t="shared" si="14"/>
        <v>60</v>
      </c>
      <c r="T94" s="9">
        <f t="shared" si="15"/>
        <v>1061.659861479628</v>
      </c>
      <c r="U94" s="9">
        <f t="shared" si="16"/>
        <v>177504.9701080843</v>
      </c>
    </row>
    <row r="95" spans="2:21" ht="12.75">
      <c r="B95" s="12">
        <f t="shared" si="8"/>
        <v>179</v>
      </c>
      <c r="C95" s="8">
        <f t="shared" si="4"/>
        <v>61</v>
      </c>
      <c r="D95" s="9">
        <f t="shared" si="9"/>
        <v>172.7153648084605</v>
      </c>
      <c r="E95" s="9">
        <f t="shared" si="10"/>
        <v>29358.609499551876</v>
      </c>
      <c r="G95" s="13">
        <f t="shared" si="11"/>
        <v>179</v>
      </c>
      <c r="H95" s="8">
        <f t="shared" si="5"/>
        <v>61</v>
      </c>
      <c r="I95" s="14">
        <f t="shared" si="6"/>
        <v>78750</v>
      </c>
      <c r="J95" s="9">
        <f t="shared" si="7"/>
        <v>78750</v>
      </c>
      <c r="K95" s="14">
        <f t="shared" si="0"/>
        <v>1225</v>
      </c>
      <c r="L95" s="9">
        <f t="shared" si="12"/>
        <v>1278.9</v>
      </c>
      <c r="M95" s="14">
        <f t="shared" si="13"/>
        <v>437.5</v>
      </c>
      <c r="N95" s="9">
        <f t="shared" si="1"/>
        <v>437.5</v>
      </c>
      <c r="O95" s="14">
        <f t="shared" si="2"/>
        <v>787.5</v>
      </c>
      <c r="P95" s="9">
        <f t="shared" si="3"/>
        <v>787.5</v>
      </c>
      <c r="R95" s="13">
        <f t="shared" si="17"/>
        <v>179</v>
      </c>
      <c r="S95" s="8">
        <f t="shared" si="14"/>
        <v>61</v>
      </c>
      <c r="T95" s="9">
        <f t="shared" si="15"/>
        <v>1065.0298206485058</v>
      </c>
      <c r="U95" s="9">
        <f t="shared" si="16"/>
        <v>178069.9999287328</v>
      </c>
    </row>
    <row r="96" spans="2:21" ht="12.75">
      <c r="B96" s="12">
        <f t="shared" si="8"/>
        <v>178</v>
      </c>
      <c r="C96" s="8">
        <f t="shared" si="4"/>
        <v>62</v>
      </c>
      <c r="D96" s="9">
        <f t="shared" si="9"/>
        <v>176.15165699731125</v>
      </c>
      <c r="E96" s="9">
        <f t="shared" si="10"/>
        <v>29934.761156549186</v>
      </c>
      <c r="G96" s="13">
        <f t="shared" si="11"/>
        <v>178</v>
      </c>
      <c r="H96" s="8">
        <f t="shared" si="5"/>
        <v>62</v>
      </c>
      <c r="I96" s="14">
        <f t="shared" si="6"/>
        <v>78312.5</v>
      </c>
      <c r="J96" s="9">
        <f t="shared" si="7"/>
        <v>78312.5</v>
      </c>
      <c r="K96" s="14">
        <f t="shared" si="0"/>
        <v>1220.625</v>
      </c>
      <c r="L96" s="9">
        <f t="shared" si="12"/>
        <v>1274.525</v>
      </c>
      <c r="M96" s="14">
        <f t="shared" si="13"/>
        <v>437.5</v>
      </c>
      <c r="N96" s="9">
        <f t="shared" si="1"/>
        <v>437.5</v>
      </c>
      <c r="O96" s="14">
        <f t="shared" si="2"/>
        <v>783.125</v>
      </c>
      <c r="P96" s="9">
        <f t="shared" si="3"/>
        <v>783.125</v>
      </c>
      <c r="R96" s="13">
        <f t="shared" si="17"/>
        <v>178</v>
      </c>
      <c r="S96" s="8">
        <f t="shared" si="14"/>
        <v>62</v>
      </c>
      <c r="T96" s="9">
        <f t="shared" si="15"/>
        <v>1068.4199995723968</v>
      </c>
      <c r="U96" s="9">
        <f t="shared" si="16"/>
        <v>178638.4199283052</v>
      </c>
    </row>
    <row r="97" spans="2:21" ht="12.75">
      <c r="B97" s="12">
        <f t="shared" si="8"/>
        <v>177</v>
      </c>
      <c r="C97" s="8">
        <f t="shared" si="4"/>
        <v>63</v>
      </c>
      <c r="D97" s="9">
        <f t="shared" si="9"/>
        <v>179.60856693929512</v>
      </c>
      <c r="E97" s="9">
        <f t="shared" si="10"/>
        <v>30514.369723488482</v>
      </c>
      <c r="G97" s="13">
        <f t="shared" si="11"/>
        <v>177</v>
      </c>
      <c r="H97" s="8">
        <f t="shared" si="5"/>
        <v>63</v>
      </c>
      <c r="I97" s="14">
        <f t="shared" si="6"/>
        <v>77875</v>
      </c>
      <c r="J97" s="9">
        <f t="shared" si="7"/>
        <v>77875</v>
      </c>
      <c r="K97" s="14">
        <f t="shared" si="0"/>
        <v>1216.25</v>
      </c>
      <c r="L97" s="9">
        <f t="shared" si="12"/>
        <v>1270.15</v>
      </c>
      <c r="M97" s="14">
        <f t="shared" si="13"/>
        <v>437.5</v>
      </c>
      <c r="N97" s="9">
        <f t="shared" si="1"/>
        <v>437.5</v>
      </c>
      <c r="O97" s="14">
        <f t="shared" si="2"/>
        <v>778.75</v>
      </c>
      <c r="P97" s="9">
        <f t="shared" si="3"/>
        <v>778.75</v>
      </c>
      <c r="R97" s="13">
        <f t="shared" si="17"/>
        <v>177</v>
      </c>
      <c r="S97" s="8">
        <f t="shared" si="14"/>
        <v>63</v>
      </c>
      <c r="T97" s="9">
        <f t="shared" si="15"/>
        <v>1071.8305195698313</v>
      </c>
      <c r="U97" s="9">
        <f t="shared" si="16"/>
        <v>179210.25044787503</v>
      </c>
    </row>
    <row r="98" spans="2:21" ht="12.75">
      <c r="B98" s="12">
        <f t="shared" si="8"/>
        <v>176</v>
      </c>
      <c r="C98" s="8">
        <f t="shared" si="4"/>
        <v>64</v>
      </c>
      <c r="D98" s="9">
        <f t="shared" si="9"/>
        <v>183.08621834093088</v>
      </c>
      <c r="E98" s="9">
        <f t="shared" si="10"/>
        <v>31097.455941829412</v>
      </c>
      <c r="G98" s="13">
        <f t="shared" si="11"/>
        <v>176</v>
      </c>
      <c r="H98" s="8">
        <f t="shared" si="5"/>
        <v>64</v>
      </c>
      <c r="I98" s="14">
        <f t="shared" si="6"/>
        <v>77437.5</v>
      </c>
      <c r="J98" s="9">
        <f t="shared" si="7"/>
        <v>77437.5</v>
      </c>
      <c r="K98" s="14">
        <f t="shared" si="0"/>
        <v>1211.875</v>
      </c>
      <c r="L98" s="9">
        <f t="shared" si="12"/>
        <v>1265.775</v>
      </c>
      <c r="M98" s="14">
        <f t="shared" si="13"/>
        <v>437.5</v>
      </c>
      <c r="N98" s="9">
        <f t="shared" si="1"/>
        <v>437.5</v>
      </c>
      <c r="O98" s="14">
        <f t="shared" si="2"/>
        <v>774.375</v>
      </c>
      <c r="P98" s="9">
        <f t="shared" si="3"/>
        <v>774.375</v>
      </c>
      <c r="R98" s="13">
        <f t="shared" si="17"/>
        <v>176</v>
      </c>
      <c r="S98" s="8">
        <f t="shared" si="14"/>
        <v>64</v>
      </c>
      <c r="T98" s="9">
        <f t="shared" si="15"/>
        <v>1075.2615026872502</v>
      </c>
      <c r="U98" s="9">
        <f t="shared" si="16"/>
        <v>179785.51195056227</v>
      </c>
    </row>
    <row r="99" spans="2:21" ht="12.75">
      <c r="B99" s="12">
        <f t="shared" si="8"/>
        <v>175</v>
      </c>
      <c r="C99" s="8">
        <f t="shared" si="4"/>
        <v>65</v>
      </c>
      <c r="D99" s="9">
        <f t="shared" si="9"/>
        <v>186.58473565097648</v>
      </c>
      <c r="E99" s="9">
        <f t="shared" si="10"/>
        <v>31684.04067748039</v>
      </c>
      <c r="G99" s="13">
        <f t="shared" si="11"/>
        <v>175</v>
      </c>
      <c r="H99" s="8">
        <f t="shared" si="5"/>
        <v>65</v>
      </c>
      <c r="I99" s="14">
        <f t="shared" si="6"/>
        <v>77000</v>
      </c>
      <c r="J99" s="9">
        <f t="shared" si="7"/>
        <v>77000</v>
      </c>
      <c r="K99" s="14">
        <f aca="true" t="shared" si="18" ref="K99:K162">IF(G99&gt;=0,M99+O99,"")</f>
        <v>1207.5</v>
      </c>
      <c r="L99" s="9">
        <f t="shared" si="12"/>
        <v>1261.4</v>
      </c>
      <c r="M99" s="14">
        <f t="shared" si="13"/>
        <v>437.5</v>
      </c>
      <c r="N99" s="9">
        <f aca="true" t="shared" si="19" ref="N99:N162">IF(G99&gt;=0,M99*(1+$M$20)^$H99,"")</f>
        <v>437.5</v>
      </c>
      <c r="O99" s="14">
        <f aca="true" t="shared" si="20" ref="O99:O162">IF(G99&gt;=0,I99*$M$17,"")</f>
        <v>770</v>
      </c>
      <c r="P99" s="9">
        <f aca="true" t="shared" si="21" ref="P99:P162">IF(G99&gt;=0,O99*(1+$M$20)^$H99,"")</f>
        <v>770</v>
      </c>
      <c r="R99" s="13">
        <f t="shared" si="17"/>
        <v>175</v>
      </c>
      <c r="S99" s="8">
        <f t="shared" si="14"/>
        <v>65</v>
      </c>
      <c r="T99" s="9">
        <f t="shared" si="15"/>
        <v>1078.7130717033735</v>
      </c>
      <c r="U99" s="9">
        <f t="shared" si="16"/>
        <v>180364.22502226566</v>
      </c>
    </row>
    <row r="100" spans="2:21" ht="12.75">
      <c r="B100" s="12">
        <f t="shared" si="8"/>
        <v>174</v>
      </c>
      <c r="C100" s="8">
        <f aca="true" t="shared" si="22" ref="C100:C163">IF(B100&gt;=0,$E$20-B100,"")</f>
        <v>66</v>
      </c>
      <c r="D100" s="9">
        <f t="shared" si="9"/>
        <v>190.10424406488232</v>
      </c>
      <c r="E100" s="9">
        <f t="shared" si="10"/>
        <v>32274.14492154527</v>
      </c>
      <c r="G100" s="13">
        <f t="shared" si="11"/>
        <v>174</v>
      </c>
      <c r="H100" s="8">
        <f aca="true" t="shared" si="23" ref="H100:H163">IF(G100&gt;=0,$M$18-G100,"")</f>
        <v>66</v>
      </c>
      <c r="I100" s="14">
        <f aca="true" t="shared" si="24" ref="I100:I163">IF(G100&gt;=0,I99-M99,"")</f>
        <v>76562.5</v>
      </c>
      <c r="J100" s="9">
        <f aca="true" t="shared" si="25" ref="J100:J163">IF(G100&gt;=0,I100*(1+$M$20)^$H99,"")</f>
        <v>76562.5</v>
      </c>
      <c r="K100" s="14">
        <f t="shared" si="18"/>
        <v>1203.125</v>
      </c>
      <c r="L100" s="9">
        <f t="shared" si="12"/>
        <v>1257.025</v>
      </c>
      <c r="M100" s="14">
        <f t="shared" si="13"/>
        <v>437.5</v>
      </c>
      <c r="N100" s="9">
        <f t="shared" si="19"/>
        <v>437.5</v>
      </c>
      <c r="O100" s="14">
        <f t="shared" si="20"/>
        <v>765.625</v>
      </c>
      <c r="P100" s="9">
        <f t="shared" si="21"/>
        <v>765.625</v>
      </c>
      <c r="R100" s="13">
        <f t="shared" si="17"/>
        <v>174</v>
      </c>
      <c r="S100" s="8">
        <f t="shared" si="14"/>
        <v>66</v>
      </c>
      <c r="T100" s="9">
        <f t="shared" si="15"/>
        <v>1082.185350133594</v>
      </c>
      <c r="U100" s="9">
        <f t="shared" si="16"/>
        <v>180946.41037239926</v>
      </c>
    </row>
    <row r="101" spans="2:21" ht="12.75">
      <c r="B101" s="12">
        <f aca="true" t="shared" si="26" ref="B101:B164">B100-1</f>
        <v>173</v>
      </c>
      <c r="C101" s="8">
        <f t="shared" si="22"/>
        <v>67</v>
      </c>
      <c r="D101" s="9">
        <f aca="true" t="shared" si="27" ref="D101:D164">IF(B101&gt;=0,E100*$E$19,"")</f>
        <v>193.64486952927163</v>
      </c>
      <c r="E101" s="9">
        <f aca="true" t="shared" si="28" ref="E101:E164">IF(B101&gt;=0,E100+D101+($E$18*(1+$E$21)^$C101),"")</f>
        <v>32867.78979107454</v>
      </c>
      <c r="G101" s="13">
        <f aca="true" t="shared" si="29" ref="G101:G164">G100-1</f>
        <v>173</v>
      </c>
      <c r="H101" s="8">
        <f t="shared" si="23"/>
        <v>67</v>
      </c>
      <c r="I101" s="14">
        <f t="shared" si="24"/>
        <v>76125</v>
      </c>
      <c r="J101" s="9">
        <f t="shared" si="25"/>
        <v>76125</v>
      </c>
      <c r="K101" s="14">
        <f t="shared" si="18"/>
        <v>1198.75</v>
      </c>
      <c r="L101" s="9">
        <f aca="true" t="shared" si="30" ref="L101:L164">IF(G101&gt;=0,N101+P101+(SUM($N$21:$P$23)),"")</f>
        <v>1252.65</v>
      </c>
      <c r="M101" s="14">
        <f aca="true" t="shared" si="31" ref="M101:M164">IF(G101&gt;=0,$M$19,"")</f>
        <v>437.5</v>
      </c>
      <c r="N101" s="9">
        <f t="shared" si="19"/>
        <v>437.5</v>
      </c>
      <c r="O101" s="14">
        <f t="shared" si="20"/>
        <v>761.25</v>
      </c>
      <c r="P101" s="9">
        <f t="shared" si="21"/>
        <v>761.25</v>
      </c>
      <c r="R101" s="13">
        <f t="shared" si="17"/>
        <v>173</v>
      </c>
      <c r="S101" s="8">
        <f aca="true" t="shared" si="32" ref="S101:S164">IF(R101&gt;=0,$U$20-R101,"")</f>
        <v>67</v>
      </c>
      <c r="T101" s="9">
        <f aca="true" t="shared" si="33" ref="T101:T164">IF(R101&gt;=0,U100*$U$19,"")</f>
        <v>1085.6784622343955</v>
      </c>
      <c r="U101" s="9">
        <f aca="true" t="shared" si="34" ref="U101:U164">IF(R101&gt;=0,U100+T101+($U$18*(1+$U$21)^$S101)-$U$13,"")</f>
        <v>181532.08883463364</v>
      </c>
    </row>
    <row r="102" spans="2:21" ht="12.75">
      <c r="B102" s="12">
        <f t="shared" si="26"/>
        <v>172</v>
      </c>
      <c r="C102" s="8">
        <f t="shared" si="22"/>
        <v>68</v>
      </c>
      <c r="D102" s="9">
        <f t="shared" si="27"/>
        <v>197.20673874644723</v>
      </c>
      <c r="E102" s="9">
        <f t="shared" si="28"/>
        <v>33464.996529820986</v>
      </c>
      <c r="G102" s="13">
        <f t="shared" si="29"/>
        <v>172</v>
      </c>
      <c r="H102" s="8">
        <f t="shared" si="23"/>
        <v>68</v>
      </c>
      <c r="I102" s="14">
        <f t="shared" si="24"/>
        <v>75687.5</v>
      </c>
      <c r="J102" s="9">
        <f t="shared" si="25"/>
        <v>75687.5</v>
      </c>
      <c r="K102" s="14">
        <f t="shared" si="18"/>
        <v>1194.375</v>
      </c>
      <c r="L102" s="9">
        <f t="shared" si="30"/>
        <v>1248.275</v>
      </c>
      <c r="M102" s="14">
        <f t="shared" si="31"/>
        <v>437.5</v>
      </c>
      <c r="N102" s="9">
        <f t="shared" si="19"/>
        <v>437.5</v>
      </c>
      <c r="O102" s="14">
        <f t="shared" si="20"/>
        <v>756.875</v>
      </c>
      <c r="P102" s="9">
        <f t="shared" si="21"/>
        <v>756.875</v>
      </c>
      <c r="R102" s="13">
        <f aca="true" t="shared" si="35" ref="R102:R165">R101-1</f>
        <v>172</v>
      </c>
      <c r="S102" s="8">
        <f t="shared" si="32"/>
        <v>68</v>
      </c>
      <c r="T102" s="9">
        <f t="shared" si="33"/>
        <v>1089.1925330078018</v>
      </c>
      <c r="U102" s="9">
        <f t="shared" si="34"/>
        <v>182121.28136764144</v>
      </c>
    </row>
    <row r="103" spans="2:21" ht="12.75">
      <c r="B103" s="12">
        <f t="shared" si="26"/>
        <v>171</v>
      </c>
      <c r="C103" s="8">
        <f t="shared" si="22"/>
        <v>69</v>
      </c>
      <c r="D103" s="9">
        <f t="shared" si="27"/>
        <v>200.78997917892593</v>
      </c>
      <c r="E103" s="9">
        <f t="shared" si="28"/>
        <v>34065.78650899991</v>
      </c>
      <c r="G103" s="13">
        <f t="shared" si="29"/>
        <v>171</v>
      </c>
      <c r="H103" s="8">
        <f t="shared" si="23"/>
        <v>69</v>
      </c>
      <c r="I103" s="14">
        <f t="shared" si="24"/>
        <v>75250</v>
      </c>
      <c r="J103" s="9">
        <f t="shared" si="25"/>
        <v>75250</v>
      </c>
      <c r="K103" s="14">
        <f t="shared" si="18"/>
        <v>1190</v>
      </c>
      <c r="L103" s="9">
        <f t="shared" si="30"/>
        <v>1243.9</v>
      </c>
      <c r="M103" s="14">
        <f t="shared" si="31"/>
        <v>437.5</v>
      </c>
      <c r="N103" s="9">
        <f t="shared" si="19"/>
        <v>437.5</v>
      </c>
      <c r="O103" s="14">
        <f t="shared" si="20"/>
        <v>752.5</v>
      </c>
      <c r="P103" s="9">
        <f t="shared" si="21"/>
        <v>752.5</v>
      </c>
      <c r="R103" s="13">
        <f t="shared" si="35"/>
        <v>171</v>
      </c>
      <c r="S103" s="8">
        <f t="shared" si="32"/>
        <v>69</v>
      </c>
      <c r="T103" s="9">
        <f t="shared" si="33"/>
        <v>1092.7276882058486</v>
      </c>
      <c r="U103" s="9">
        <f t="shared" si="34"/>
        <v>182714.00905584727</v>
      </c>
    </row>
    <row r="104" spans="2:21" ht="12.75">
      <c r="B104" s="12">
        <f t="shared" si="26"/>
        <v>170</v>
      </c>
      <c r="C104" s="8">
        <f t="shared" si="22"/>
        <v>70</v>
      </c>
      <c r="D104" s="9">
        <f t="shared" si="27"/>
        <v>204.39471905399947</v>
      </c>
      <c r="E104" s="9">
        <f t="shared" si="28"/>
        <v>34670.18122805391</v>
      </c>
      <c r="G104" s="13">
        <f t="shared" si="29"/>
        <v>170</v>
      </c>
      <c r="H104" s="8">
        <f t="shared" si="23"/>
        <v>70</v>
      </c>
      <c r="I104" s="14">
        <f t="shared" si="24"/>
        <v>74812.5</v>
      </c>
      <c r="J104" s="9">
        <f t="shared" si="25"/>
        <v>74812.5</v>
      </c>
      <c r="K104" s="14">
        <f t="shared" si="18"/>
        <v>1185.625</v>
      </c>
      <c r="L104" s="9">
        <f t="shared" si="30"/>
        <v>1239.525</v>
      </c>
      <c r="M104" s="14">
        <f t="shared" si="31"/>
        <v>437.5</v>
      </c>
      <c r="N104" s="9">
        <f t="shared" si="19"/>
        <v>437.5</v>
      </c>
      <c r="O104" s="14">
        <f t="shared" si="20"/>
        <v>748.125</v>
      </c>
      <c r="P104" s="9">
        <f t="shared" si="21"/>
        <v>748.125</v>
      </c>
      <c r="R104" s="13">
        <f t="shared" si="35"/>
        <v>170</v>
      </c>
      <c r="S104" s="8">
        <f t="shared" si="32"/>
        <v>70</v>
      </c>
      <c r="T104" s="9">
        <f t="shared" si="33"/>
        <v>1096.2840543350837</v>
      </c>
      <c r="U104" s="9">
        <f t="shared" si="34"/>
        <v>183310.29311018236</v>
      </c>
    </row>
    <row r="105" spans="2:21" ht="12.75">
      <c r="B105" s="12">
        <f t="shared" si="26"/>
        <v>169</v>
      </c>
      <c r="C105" s="8">
        <f t="shared" si="22"/>
        <v>71</v>
      </c>
      <c r="D105" s="9">
        <f t="shared" si="27"/>
        <v>208.02108736832346</v>
      </c>
      <c r="E105" s="9">
        <f t="shared" si="28"/>
        <v>35278.20231542223</v>
      </c>
      <c r="G105" s="13">
        <f t="shared" si="29"/>
        <v>169</v>
      </c>
      <c r="H105" s="8">
        <f t="shared" si="23"/>
        <v>71</v>
      </c>
      <c r="I105" s="14">
        <f t="shared" si="24"/>
        <v>74375</v>
      </c>
      <c r="J105" s="9">
        <f t="shared" si="25"/>
        <v>74375</v>
      </c>
      <c r="K105" s="14">
        <f t="shared" si="18"/>
        <v>1181.25</v>
      </c>
      <c r="L105" s="9">
        <f t="shared" si="30"/>
        <v>1235.15</v>
      </c>
      <c r="M105" s="14">
        <f t="shared" si="31"/>
        <v>437.5</v>
      </c>
      <c r="N105" s="9">
        <f t="shared" si="19"/>
        <v>437.5</v>
      </c>
      <c r="O105" s="14">
        <f t="shared" si="20"/>
        <v>743.75</v>
      </c>
      <c r="P105" s="9">
        <f t="shared" si="21"/>
        <v>743.75</v>
      </c>
      <c r="R105" s="13">
        <f t="shared" si="35"/>
        <v>169</v>
      </c>
      <c r="S105" s="8">
        <f t="shared" si="32"/>
        <v>71</v>
      </c>
      <c r="T105" s="9">
        <f t="shared" si="33"/>
        <v>1099.8617586610942</v>
      </c>
      <c r="U105" s="9">
        <f t="shared" si="34"/>
        <v>183910.15486884347</v>
      </c>
    </row>
    <row r="106" spans="2:21" ht="12.75">
      <c r="B106" s="12">
        <f t="shared" si="26"/>
        <v>168</v>
      </c>
      <c r="C106" s="8">
        <f t="shared" si="22"/>
        <v>72</v>
      </c>
      <c r="D106" s="9">
        <f t="shared" si="27"/>
        <v>211.6692138925334</v>
      </c>
      <c r="E106" s="9">
        <f t="shared" si="28"/>
        <v>35889.87152931477</v>
      </c>
      <c r="G106" s="13">
        <f t="shared" si="29"/>
        <v>168</v>
      </c>
      <c r="H106" s="8">
        <f t="shared" si="23"/>
        <v>72</v>
      </c>
      <c r="I106" s="14">
        <f t="shared" si="24"/>
        <v>73937.5</v>
      </c>
      <c r="J106" s="9">
        <f t="shared" si="25"/>
        <v>73937.5</v>
      </c>
      <c r="K106" s="14">
        <f t="shared" si="18"/>
        <v>1176.875</v>
      </c>
      <c r="L106" s="9">
        <f t="shared" si="30"/>
        <v>1230.775</v>
      </c>
      <c r="M106" s="14">
        <f t="shared" si="31"/>
        <v>437.5</v>
      </c>
      <c r="N106" s="9">
        <f t="shared" si="19"/>
        <v>437.5</v>
      </c>
      <c r="O106" s="14">
        <f t="shared" si="20"/>
        <v>739.375</v>
      </c>
      <c r="P106" s="9">
        <f t="shared" si="21"/>
        <v>739.375</v>
      </c>
      <c r="R106" s="13">
        <f t="shared" si="35"/>
        <v>168</v>
      </c>
      <c r="S106" s="8">
        <f t="shared" si="32"/>
        <v>72</v>
      </c>
      <c r="T106" s="9">
        <f t="shared" si="33"/>
        <v>1103.4609292130608</v>
      </c>
      <c r="U106" s="9">
        <f t="shared" si="34"/>
        <v>184513.61579805653</v>
      </c>
    </row>
    <row r="107" spans="2:21" ht="12.75">
      <c r="B107" s="12">
        <f t="shared" si="26"/>
        <v>167</v>
      </c>
      <c r="C107" s="8">
        <f t="shared" si="22"/>
        <v>73</v>
      </c>
      <c r="D107" s="9">
        <f t="shared" si="27"/>
        <v>215.33922917588862</v>
      </c>
      <c r="E107" s="9">
        <f t="shared" si="28"/>
        <v>36505.210758490655</v>
      </c>
      <c r="G107" s="13">
        <f t="shared" si="29"/>
        <v>167</v>
      </c>
      <c r="H107" s="8">
        <f t="shared" si="23"/>
        <v>73</v>
      </c>
      <c r="I107" s="14">
        <f t="shared" si="24"/>
        <v>73500</v>
      </c>
      <c r="J107" s="9">
        <f t="shared" si="25"/>
        <v>73500</v>
      </c>
      <c r="K107" s="14">
        <f t="shared" si="18"/>
        <v>1172.5</v>
      </c>
      <c r="L107" s="9">
        <f t="shared" si="30"/>
        <v>1226.4</v>
      </c>
      <c r="M107" s="14">
        <f t="shared" si="31"/>
        <v>437.5</v>
      </c>
      <c r="N107" s="9">
        <f t="shared" si="19"/>
        <v>437.5</v>
      </c>
      <c r="O107" s="14">
        <f t="shared" si="20"/>
        <v>735</v>
      </c>
      <c r="P107" s="9">
        <f t="shared" si="21"/>
        <v>735</v>
      </c>
      <c r="R107" s="13">
        <f t="shared" si="35"/>
        <v>167</v>
      </c>
      <c r="S107" s="8">
        <f t="shared" si="32"/>
        <v>73</v>
      </c>
      <c r="T107" s="9">
        <f t="shared" si="33"/>
        <v>1107.0816947883393</v>
      </c>
      <c r="U107" s="9">
        <f t="shared" si="34"/>
        <v>185120.69749284486</v>
      </c>
    </row>
    <row r="108" spans="2:21" ht="12.75">
      <c r="B108" s="12">
        <f t="shared" si="26"/>
        <v>166</v>
      </c>
      <c r="C108" s="8">
        <f t="shared" si="22"/>
        <v>74</v>
      </c>
      <c r="D108" s="9">
        <f t="shared" si="27"/>
        <v>219.03126455094394</v>
      </c>
      <c r="E108" s="9">
        <f t="shared" si="28"/>
        <v>37124.2420230416</v>
      </c>
      <c r="G108" s="13">
        <f t="shared" si="29"/>
        <v>166</v>
      </c>
      <c r="H108" s="8">
        <f t="shared" si="23"/>
        <v>74</v>
      </c>
      <c r="I108" s="14">
        <f t="shared" si="24"/>
        <v>73062.5</v>
      </c>
      <c r="J108" s="9">
        <f t="shared" si="25"/>
        <v>73062.5</v>
      </c>
      <c r="K108" s="14">
        <f t="shared" si="18"/>
        <v>1168.125</v>
      </c>
      <c r="L108" s="9">
        <f t="shared" si="30"/>
        <v>1222.025</v>
      </c>
      <c r="M108" s="14">
        <f t="shared" si="31"/>
        <v>437.5</v>
      </c>
      <c r="N108" s="9">
        <f t="shared" si="19"/>
        <v>437.5</v>
      </c>
      <c r="O108" s="14">
        <f t="shared" si="20"/>
        <v>730.625</v>
      </c>
      <c r="P108" s="9">
        <f t="shared" si="21"/>
        <v>730.625</v>
      </c>
      <c r="R108" s="13">
        <f t="shared" si="35"/>
        <v>166</v>
      </c>
      <c r="S108" s="8">
        <f t="shared" si="32"/>
        <v>74</v>
      </c>
      <c r="T108" s="9">
        <f t="shared" si="33"/>
        <v>1110.7241849570692</v>
      </c>
      <c r="U108" s="9">
        <f t="shared" si="34"/>
        <v>185731.42167780193</v>
      </c>
    </row>
    <row r="109" spans="2:21" ht="12.75">
      <c r="B109" s="12">
        <f t="shared" si="26"/>
        <v>165</v>
      </c>
      <c r="C109" s="8">
        <f t="shared" si="22"/>
        <v>75</v>
      </c>
      <c r="D109" s="9">
        <f t="shared" si="27"/>
        <v>222.74545213824962</v>
      </c>
      <c r="E109" s="9">
        <f t="shared" si="28"/>
        <v>37746.98747517985</v>
      </c>
      <c r="G109" s="13">
        <f t="shared" si="29"/>
        <v>165</v>
      </c>
      <c r="H109" s="8">
        <f t="shared" si="23"/>
        <v>75</v>
      </c>
      <c r="I109" s="14">
        <f t="shared" si="24"/>
        <v>72625</v>
      </c>
      <c r="J109" s="9">
        <f t="shared" si="25"/>
        <v>72625</v>
      </c>
      <c r="K109" s="14">
        <f t="shared" si="18"/>
        <v>1163.75</v>
      </c>
      <c r="L109" s="9">
        <f t="shared" si="30"/>
        <v>1217.65</v>
      </c>
      <c r="M109" s="14">
        <f t="shared" si="31"/>
        <v>437.5</v>
      </c>
      <c r="N109" s="9">
        <f t="shared" si="19"/>
        <v>437.5</v>
      </c>
      <c r="O109" s="14">
        <f t="shared" si="20"/>
        <v>726.25</v>
      </c>
      <c r="P109" s="9">
        <f t="shared" si="21"/>
        <v>726.25</v>
      </c>
      <c r="R109" s="13">
        <f t="shared" si="35"/>
        <v>165</v>
      </c>
      <c r="S109" s="8">
        <f t="shared" si="32"/>
        <v>75</v>
      </c>
      <c r="T109" s="9">
        <f t="shared" si="33"/>
        <v>1114.3885300668117</v>
      </c>
      <c r="U109" s="9">
        <f t="shared" si="34"/>
        <v>186345.81020786875</v>
      </c>
    </row>
    <row r="110" spans="2:21" ht="12.75">
      <c r="B110" s="12">
        <f t="shared" si="26"/>
        <v>164</v>
      </c>
      <c r="C110" s="8">
        <f t="shared" si="22"/>
        <v>76</v>
      </c>
      <c r="D110" s="9">
        <f t="shared" si="27"/>
        <v>226.4819248510791</v>
      </c>
      <c r="E110" s="9">
        <f t="shared" si="28"/>
        <v>38373.469400030925</v>
      </c>
      <c r="G110" s="13">
        <f t="shared" si="29"/>
        <v>164</v>
      </c>
      <c r="H110" s="8">
        <f t="shared" si="23"/>
        <v>76</v>
      </c>
      <c r="I110" s="14">
        <f t="shared" si="24"/>
        <v>72187.5</v>
      </c>
      <c r="J110" s="9">
        <f t="shared" si="25"/>
        <v>72187.5</v>
      </c>
      <c r="K110" s="14">
        <f t="shared" si="18"/>
        <v>1159.375</v>
      </c>
      <c r="L110" s="9">
        <f t="shared" si="30"/>
        <v>1213.275</v>
      </c>
      <c r="M110" s="14">
        <f t="shared" si="31"/>
        <v>437.5</v>
      </c>
      <c r="N110" s="9">
        <f t="shared" si="19"/>
        <v>437.5</v>
      </c>
      <c r="O110" s="14">
        <f t="shared" si="20"/>
        <v>721.875</v>
      </c>
      <c r="P110" s="9">
        <f t="shared" si="21"/>
        <v>721.875</v>
      </c>
      <c r="R110" s="13">
        <f t="shared" si="35"/>
        <v>164</v>
      </c>
      <c r="S110" s="8">
        <f t="shared" si="32"/>
        <v>76</v>
      </c>
      <c r="T110" s="9">
        <f t="shared" si="33"/>
        <v>1118.0748612472125</v>
      </c>
      <c r="U110" s="9">
        <f t="shared" si="34"/>
        <v>186963.88506911596</v>
      </c>
    </row>
    <row r="111" spans="2:21" ht="12.75">
      <c r="B111" s="12">
        <f t="shared" si="26"/>
        <v>163</v>
      </c>
      <c r="C111" s="8">
        <f t="shared" si="22"/>
        <v>77</v>
      </c>
      <c r="D111" s="9">
        <f t="shared" si="27"/>
        <v>230.24081640018557</v>
      </c>
      <c r="E111" s="9">
        <f t="shared" si="28"/>
        <v>39003.71021643111</v>
      </c>
      <c r="G111" s="13">
        <f t="shared" si="29"/>
        <v>163</v>
      </c>
      <c r="H111" s="8">
        <f t="shared" si="23"/>
        <v>77</v>
      </c>
      <c r="I111" s="14">
        <f t="shared" si="24"/>
        <v>71750</v>
      </c>
      <c r="J111" s="9">
        <f t="shared" si="25"/>
        <v>71750</v>
      </c>
      <c r="K111" s="14">
        <f t="shared" si="18"/>
        <v>1155</v>
      </c>
      <c r="L111" s="9">
        <f t="shared" si="30"/>
        <v>1208.9</v>
      </c>
      <c r="M111" s="14">
        <f t="shared" si="31"/>
        <v>437.5</v>
      </c>
      <c r="N111" s="9">
        <f t="shared" si="19"/>
        <v>437.5</v>
      </c>
      <c r="O111" s="14">
        <f t="shared" si="20"/>
        <v>717.5</v>
      </c>
      <c r="P111" s="9">
        <f t="shared" si="21"/>
        <v>717.5</v>
      </c>
      <c r="R111" s="13">
        <f t="shared" si="35"/>
        <v>163</v>
      </c>
      <c r="S111" s="8">
        <f t="shared" si="32"/>
        <v>77</v>
      </c>
      <c r="T111" s="9">
        <f t="shared" si="33"/>
        <v>1121.7833104146957</v>
      </c>
      <c r="U111" s="9">
        <f t="shared" si="34"/>
        <v>187585.66837953066</v>
      </c>
    </row>
    <row r="112" spans="2:21" ht="12.75">
      <c r="B112" s="12">
        <f t="shared" si="26"/>
        <v>162</v>
      </c>
      <c r="C112" s="8">
        <f t="shared" si="22"/>
        <v>78</v>
      </c>
      <c r="D112" s="9">
        <f t="shared" si="27"/>
        <v>234.02226129858664</v>
      </c>
      <c r="E112" s="9">
        <f t="shared" si="28"/>
        <v>39637.732477729696</v>
      </c>
      <c r="G112" s="13">
        <f t="shared" si="29"/>
        <v>162</v>
      </c>
      <c r="H112" s="8">
        <f t="shared" si="23"/>
        <v>78</v>
      </c>
      <c r="I112" s="14">
        <f t="shared" si="24"/>
        <v>71312.5</v>
      </c>
      <c r="J112" s="9">
        <f t="shared" si="25"/>
        <v>71312.5</v>
      </c>
      <c r="K112" s="14">
        <f t="shared" si="18"/>
        <v>1150.625</v>
      </c>
      <c r="L112" s="9">
        <f t="shared" si="30"/>
        <v>1204.525</v>
      </c>
      <c r="M112" s="14">
        <f t="shared" si="31"/>
        <v>437.5</v>
      </c>
      <c r="N112" s="9">
        <f t="shared" si="19"/>
        <v>437.5</v>
      </c>
      <c r="O112" s="14">
        <f t="shared" si="20"/>
        <v>713.125</v>
      </c>
      <c r="P112" s="9">
        <f t="shared" si="21"/>
        <v>713.125</v>
      </c>
      <c r="R112" s="13">
        <f t="shared" si="35"/>
        <v>162</v>
      </c>
      <c r="S112" s="8">
        <f t="shared" si="32"/>
        <v>78</v>
      </c>
      <c r="T112" s="9">
        <f t="shared" si="33"/>
        <v>1125.514010277184</v>
      </c>
      <c r="U112" s="9">
        <f t="shared" si="34"/>
        <v>188211.18238980786</v>
      </c>
    </row>
    <row r="113" spans="2:21" ht="12.75">
      <c r="B113" s="12">
        <f t="shared" si="26"/>
        <v>161</v>
      </c>
      <c r="C113" s="8">
        <f t="shared" si="22"/>
        <v>79</v>
      </c>
      <c r="D113" s="9">
        <f t="shared" si="27"/>
        <v>237.8263948663782</v>
      </c>
      <c r="E113" s="9">
        <f t="shared" si="28"/>
        <v>40275.55887259608</v>
      </c>
      <c r="G113" s="13">
        <f t="shared" si="29"/>
        <v>161</v>
      </c>
      <c r="H113" s="8">
        <f t="shared" si="23"/>
        <v>79</v>
      </c>
      <c r="I113" s="14">
        <f t="shared" si="24"/>
        <v>70875</v>
      </c>
      <c r="J113" s="9">
        <f t="shared" si="25"/>
        <v>70875</v>
      </c>
      <c r="K113" s="14">
        <f t="shared" si="18"/>
        <v>1146.25</v>
      </c>
      <c r="L113" s="9">
        <f t="shared" si="30"/>
        <v>1200.15</v>
      </c>
      <c r="M113" s="14">
        <f t="shared" si="31"/>
        <v>437.5</v>
      </c>
      <c r="N113" s="9">
        <f t="shared" si="19"/>
        <v>437.5</v>
      </c>
      <c r="O113" s="14">
        <f t="shared" si="20"/>
        <v>708.75</v>
      </c>
      <c r="P113" s="9">
        <f t="shared" si="21"/>
        <v>708.75</v>
      </c>
      <c r="R113" s="13">
        <f t="shared" si="35"/>
        <v>161</v>
      </c>
      <c r="S113" s="8">
        <f t="shared" si="32"/>
        <v>79</v>
      </c>
      <c r="T113" s="9">
        <f t="shared" si="33"/>
        <v>1129.267094338847</v>
      </c>
      <c r="U113" s="9">
        <f t="shared" si="34"/>
        <v>188840.4494841467</v>
      </c>
    </row>
    <row r="114" spans="2:21" ht="12.75">
      <c r="B114" s="12">
        <f t="shared" si="26"/>
        <v>160</v>
      </c>
      <c r="C114" s="8">
        <f t="shared" si="22"/>
        <v>80</v>
      </c>
      <c r="D114" s="9">
        <f t="shared" si="27"/>
        <v>241.65335323557647</v>
      </c>
      <c r="E114" s="9">
        <f t="shared" si="28"/>
        <v>40917.21222583165</v>
      </c>
      <c r="G114" s="13">
        <f t="shared" si="29"/>
        <v>160</v>
      </c>
      <c r="H114" s="8">
        <f t="shared" si="23"/>
        <v>80</v>
      </c>
      <c r="I114" s="14">
        <f t="shared" si="24"/>
        <v>70437.5</v>
      </c>
      <c r="J114" s="9">
        <f t="shared" si="25"/>
        <v>70437.5</v>
      </c>
      <c r="K114" s="14">
        <f t="shared" si="18"/>
        <v>1141.875</v>
      </c>
      <c r="L114" s="9">
        <f t="shared" si="30"/>
        <v>1195.775</v>
      </c>
      <c r="M114" s="14">
        <f t="shared" si="31"/>
        <v>437.5</v>
      </c>
      <c r="N114" s="9">
        <f t="shared" si="19"/>
        <v>437.5</v>
      </c>
      <c r="O114" s="14">
        <f t="shared" si="20"/>
        <v>704.375</v>
      </c>
      <c r="P114" s="9">
        <f t="shared" si="21"/>
        <v>704.375</v>
      </c>
      <c r="R114" s="13">
        <f t="shared" si="35"/>
        <v>160</v>
      </c>
      <c r="S114" s="8">
        <f t="shared" si="32"/>
        <v>80</v>
      </c>
      <c r="T114" s="9">
        <f t="shared" si="33"/>
        <v>1133.0426969048801</v>
      </c>
      <c r="U114" s="9">
        <f t="shared" si="34"/>
        <v>189473.49218105158</v>
      </c>
    </row>
    <row r="115" spans="2:21" ht="12.75">
      <c r="B115" s="12">
        <f t="shared" si="26"/>
        <v>159</v>
      </c>
      <c r="C115" s="8">
        <f t="shared" si="22"/>
        <v>81</v>
      </c>
      <c r="D115" s="9">
        <f t="shared" si="27"/>
        <v>245.50327335498991</v>
      </c>
      <c r="E115" s="9">
        <f t="shared" si="28"/>
        <v>41562.71549918664</v>
      </c>
      <c r="G115" s="13">
        <f t="shared" si="29"/>
        <v>159</v>
      </c>
      <c r="H115" s="8">
        <f t="shared" si="23"/>
        <v>81</v>
      </c>
      <c r="I115" s="14">
        <f t="shared" si="24"/>
        <v>70000</v>
      </c>
      <c r="J115" s="9">
        <f t="shared" si="25"/>
        <v>70000</v>
      </c>
      <c r="K115" s="14">
        <f t="shared" si="18"/>
        <v>1137.5</v>
      </c>
      <c r="L115" s="9">
        <f t="shared" si="30"/>
        <v>1191.4</v>
      </c>
      <c r="M115" s="14">
        <f t="shared" si="31"/>
        <v>437.5</v>
      </c>
      <c r="N115" s="9">
        <f t="shared" si="19"/>
        <v>437.5</v>
      </c>
      <c r="O115" s="14">
        <f t="shared" si="20"/>
        <v>700</v>
      </c>
      <c r="P115" s="9">
        <f t="shared" si="21"/>
        <v>700</v>
      </c>
      <c r="R115" s="13">
        <f t="shared" si="35"/>
        <v>159</v>
      </c>
      <c r="S115" s="8">
        <f t="shared" si="32"/>
        <v>81</v>
      </c>
      <c r="T115" s="9">
        <f t="shared" si="33"/>
        <v>1136.8409530863096</v>
      </c>
      <c r="U115" s="9">
        <f t="shared" si="34"/>
        <v>190110.33313413788</v>
      </c>
    </row>
    <row r="116" spans="2:21" ht="12.75">
      <c r="B116" s="12">
        <f t="shared" si="26"/>
        <v>158</v>
      </c>
      <c r="C116" s="8">
        <f t="shared" si="22"/>
        <v>82</v>
      </c>
      <c r="D116" s="9">
        <f t="shared" si="27"/>
        <v>249.37629299511985</v>
      </c>
      <c r="E116" s="9">
        <f t="shared" si="28"/>
        <v>42212.09179218176</v>
      </c>
      <c r="G116" s="13">
        <f t="shared" si="29"/>
        <v>158</v>
      </c>
      <c r="H116" s="8">
        <f t="shared" si="23"/>
        <v>82</v>
      </c>
      <c r="I116" s="14">
        <f t="shared" si="24"/>
        <v>69562.5</v>
      </c>
      <c r="J116" s="9">
        <f t="shared" si="25"/>
        <v>69562.5</v>
      </c>
      <c r="K116" s="14">
        <f t="shared" si="18"/>
        <v>1133.125</v>
      </c>
      <c r="L116" s="9">
        <f t="shared" si="30"/>
        <v>1187.025</v>
      </c>
      <c r="M116" s="14">
        <f t="shared" si="31"/>
        <v>437.5</v>
      </c>
      <c r="N116" s="9">
        <f t="shared" si="19"/>
        <v>437.5</v>
      </c>
      <c r="O116" s="14">
        <f t="shared" si="20"/>
        <v>695.625</v>
      </c>
      <c r="P116" s="9">
        <f t="shared" si="21"/>
        <v>695.625</v>
      </c>
      <c r="R116" s="13">
        <f t="shared" si="35"/>
        <v>158</v>
      </c>
      <c r="S116" s="8">
        <f t="shared" si="32"/>
        <v>82</v>
      </c>
      <c r="T116" s="9">
        <f t="shared" si="33"/>
        <v>1140.6619988048274</v>
      </c>
      <c r="U116" s="9">
        <f t="shared" si="34"/>
        <v>190750.9951329427</v>
      </c>
    </row>
    <row r="117" spans="2:21" ht="12.75">
      <c r="B117" s="12">
        <f t="shared" si="26"/>
        <v>157</v>
      </c>
      <c r="C117" s="8">
        <f t="shared" si="22"/>
        <v>83</v>
      </c>
      <c r="D117" s="9">
        <f t="shared" si="27"/>
        <v>253.27255075309057</v>
      </c>
      <c r="E117" s="9">
        <f t="shared" si="28"/>
        <v>42865.36434293485</v>
      </c>
      <c r="G117" s="13">
        <f t="shared" si="29"/>
        <v>157</v>
      </c>
      <c r="H117" s="8">
        <f t="shared" si="23"/>
        <v>83</v>
      </c>
      <c r="I117" s="14">
        <f t="shared" si="24"/>
        <v>69125</v>
      </c>
      <c r="J117" s="9">
        <f t="shared" si="25"/>
        <v>69125</v>
      </c>
      <c r="K117" s="14">
        <f t="shared" si="18"/>
        <v>1128.75</v>
      </c>
      <c r="L117" s="9">
        <f t="shared" si="30"/>
        <v>1182.65</v>
      </c>
      <c r="M117" s="14">
        <f t="shared" si="31"/>
        <v>437.5</v>
      </c>
      <c r="N117" s="9">
        <f t="shared" si="19"/>
        <v>437.5</v>
      </c>
      <c r="O117" s="14">
        <f t="shared" si="20"/>
        <v>691.25</v>
      </c>
      <c r="P117" s="9">
        <f t="shared" si="21"/>
        <v>691.25</v>
      </c>
      <c r="R117" s="13">
        <f t="shared" si="35"/>
        <v>157</v>
      </c>
      <c r="S117" s="8">
        <f t="shared" si="32"/>
        <v>83</v>
      </c>
      <c r="T117" s="9">
        <f t="shared" si="33"/>
        <v>1144.5059707976563</v>
      </c>
      <c r="U117" s="9">
        <f t="shared" si="34"/>
        <v>191395.50110374036</v>
      </c>
    </row>
    <row r="118" spans="2:21" ht="12.75">
      <c r="B118" s="12">
        <f t="shared" si="26"/>
        <v>156</v>
      </c>
      <c r="C118" s="8">
        <f t="shared" si="22"/>
        <v>84</v>
      </c>
      <c r="D118" s="9">
        <f t="shared" si="27"/>
        <v>257.1921860576091</v>
      </c>
      <c r="E118" s="9">
        <f t="shared" si="28"/>
        <v>43522.55652899246</v>
      </c>
      <c r="G118" s="13">
        <f t="shared" si="29"/>
        <v>156</v>
      </c>
      <c r="H118" s="8">
        <f t="shared" si="23"/>
        <v>84</v>
      </c>
      <c r="I118" s="14">
        <f t="shared" si="24"/>
        <v>68687.5</v>
      </c>
      <c r="J118" s="9">
        <f t="shared" si="25"/>
        <v>68687.5</v>
      </c>
      <c r="K118" s="14">
        <f t="shared" si="18"/>
        <v>1124.375</v>
      </c>
      <c r="L118" s="9">
        <f t="shared" si="30"/>
        <v>1178.275</v>
      </c>
      <c r="M118" s="14">
        <f t="shared" si="31"/>
        <v>437.5</v>
      </c>
      <c r="N118" s="9">
        <f t="shared" si="19"/>
        <v>437.5</v>
      </c>
      <c r="O118" s="14">
        <f t="shared" si="20"/>
        <v>686.875</v>
      </c>
      <c r="P118" s="9">
        <f t="shared" si="21"/>
        <v>686.875</v>
      </c>
      <c r="R118" s="13">
        <f t="shared" si="35"/>
        <v>156</v>
      </c>
      <c r="S118" s="8">
        <f t="shared" si="32"/>
        <v>84</v>
      </c>
      <c r="T118" s="9">
        <f t="shared" si="33"/>
        <v>1148.3730066224423</v>
      </c>
      <c r="U118" s="9">
        <f t="shared" si="34"/>
        <v>192043.8741103628</v>
      </c>
    </row>
    <row r="119" spans="2:21" ht="12.75">
      <c r="B119" s="12">
        <f t="shared" si="26"/>
        <v>155</v>
      </c>
      <c r="C119" s="8">
        <f t="shared" si="22"/>
        <v>85</v>
      </c>
      <c r="D119" s="9">
        <f t="shared" si="27"/>
        <v>261.1353391739548</v>
      </c>
      <c r="E119" s="9">
        <f t="shared" si="28"/>
        <v>44183.69186816642</v>
      </c>
      <c r="G119" s="13">
        <f t="shared" si="29"/>
        <v>155</v>
      </c>
      <c r="H119" s="8">
        <f t="shared" si="23"/>
        <v>85</v>
      </c>
      <c r="I119" s="14">
        <f t="shared" si="24"/>
        <v>68250</v>
      </c>
      <c r="J119" s="9">
        <f t="shared" si="25"/>
        <v>68250</v>
      </c>
      <c r="K119" s="14">
        <f t="shared" si="18"/>
        <v>1120</v>
      </c>
      <c r="L119" s="9">
        <f t="shared" si="30"/>
        <v>1173.9</v>
      </c>
      <c r="M119" s="14">
        <f t="shared" si="31"/>
        <v>437.5</v>
      </c>
      <c r="N119" s="9">
        <f t="shared" si="19"/>
        <v>437.5</v>
      </c>
      <c r="O119" s="14">
        <f t="shared" si="20"/>
        <v>682.5</v>
      </c>
      <c r="P119" s="9">
        <f t="shared" si="21"/>
        <v>682.5</v>
      </c>
      <c r="R119" s="13">
        <f t="shared" si="35"/>
        <v>155</v>
      </c>
      <c r="S119" s="8">
        <f t="shared" si="32"/>
        <v>85</v>
      </c>
      <c r="T119" s="9">
        <f t="shared" si="33"/>
        <v>1152.263244662177</v>
      </c>
      <c r="U119" s="9">
        <f t="shared" si="34"/>
        <v>192696.13735502498</v>
      </c>
    </row>
    <row r="120" spans="2:21" ht="12.75">
      <c r="B120" s="12">
        <f t="shared" si="26"/>
        <v>154</v>
      </c>
      <c r="C120" s="8">
        <f t="shared" si="22"/>
        <v>86</v>
      </c>
      <c r="D120" s="9">
        <f t="shared" si="27"/>
        <v>265.1021512089985</v>
      </c>
      <c r="E120" s="9">
        <f t="shared" si="28"/>
        <v>44848.79401937542</v>
      </c>
      <c r="G120" s="13">
        <f t="shared" si="29"/>
        <v>154</v>
      </c>
      <c r="H120" s="8">
        <f t="shared" si="23"/>
        <v>86</v>
      </c>
      <c r="I120" s="14">
        <f t="shared" si="24"/>
        <v>67812.5</v>
      </c>
      <c r="J120" s="9">
        <f t="shared" si="25"/>
        <v>67812.5</v>
      </c>
      <c r="K120" s="14">
        <f t="shared" si="18"/>
        <v>1115.625</v>
      </c>
      <c r="L120" s="9">
        <f t="shared" si="30"/>
        <v>1169.525</v>
      </c>
      <c r="M120" s="14">
        <f t="shared" si="31"/>
        <v>437.5</v>
      </c>
      <c r="N120" s="9">
        <f t="shared" si="19"/>
        <v>437.5</v>
      </c>
      <c r="O120" s="14">
        <f t="shared" si="20"/>
        <v>678.125</v>
      </c>
      <c r="P120" s="9">
        <f t="shared" si="21"/>
        <v>678.125</v>
      </c>
      <c r="R120" s="13">
        <f t="shared" si="35"/>
        <v>154</v>
      </c>
      <c r="S120" s="8">
        <f t="shared" si="32"/>
        <v>86</v>
      </c>
      <c r="T120" s="9">
        <f t="shared" si="33"/>
        <v>1156.17682413015</v>
      </c>
      <c r="U120" s="9">
        <f t="shared" si="34"/>
        <v>193352.31417915513</v>
      </c>
    </row>
    <row r="121" spans="2:21" ht="12.75">
      <c r="B121" s="12">
        <f t="shared" si="26"/>
        <v>153</v>
      </c>
      <c r="C121" s="8">
        <f t="shared" si="22"/>
        <v>87</v>
      </c>
      <c r="D121" s="9">
        <f t="shared" si="27"/>
        <v>269.0927641162525</v>
      </c>
      <c r="E121" s="9">
        <f t="shared" si="28"/>
        <v>45517.886783491675</v>
      </c>
      <c r="G121" s="13">
        <f t="shared" si="29"/>
        <v>153</v>
      </c>
      <c r="H121" s="8">
        <f t="shared" si="23"/>
        <v>87</v>
      </c>
      <c r="I121" s="14">
        <f t="shared" si="24"/>
        <v>67375</v>
      </c>
      <c r="J121" s="9">
        <f t="shared" si="25"/>
        <v>67375</v>
      </c>
      <c r="K121" s="14">
        <f t="shared" si="18"/>
        <v>1111.25</v>
      </c>
      <c r="L121" s="9">
        <f t="shared" si="30"/>
        <v>1165.15</v>
      </c>
      <c r="M121" s="14">
        <f t="shared" si="31"/>
        <v>437.5</v>
      </c>
      <c r="N121" s="9">
        <f t="shared" si="19"/>
        <v>437.5</v>
      </c>
      <c r="O121" s="14">
        <f t="shared" si="20"/>
        <v>673.75</v>
      </c>
      <c r="P121" s="9">
        <f t="shared" si="21"/>
        <v>673.75</v>
      </c>
      <c r="R121" s="13">
        <f t="shared" si="35"/>
        <v>153</v>
      </c>
      <c r="S121" s="8">
        <f t="shared" si="32"/>
        <v>87</v>
      </c>
      <c r="T121" s="9">
        <f t="shared" si="33"/>
        <v>1160.1138850749307</v>
      </c>
      <c r="U121" s="9">
        <f t="shared" si="34"/>
        <v>194012.42806423007</v>
      </c>
    </row>
    <row r="122" spans="2:21" ht="12.75">
      <c r="B122" s="12">
        <f t="shared" si="26"/>
        <v>152</v>
      </c>
      <c r="C122" s="8">
        <f t="shared" si="22"/>
        <v>88</v>
      </c>
      <c r="D122" s="9">
        <f t="shared" si="27"/>
        <v>273.10732070095</v>
      </c>
      <c r="E122" s="9">
        <f t="shared" si="28"/>
        <v>46190.99410419262</v>
      </c>
      <c r="G122" s="13">
        <f t="shared" si="29"/>
        <v>152</v>
      </c>
      <c r="H122" s="8">
        <f t="shared" si="23"/>
        <v>88</v>
      </c>
      <c r="I122" s="14">
        <f t="shared" si="24"/>
        <v>66937.5</v>
      </c>
      <c r="J122" s="9">
        <f t="shared" si="25"/>
        <v>66937.5</v>
      </c>
      <c r="K122" s="14">
        <f t="shared" si="18"/>
        <v>1106.875</v>
      </c>
      <c r="L122" s="9">
        <f t="shared" si="30"/>
        <v>1160.775</v>
      </c>
      <c r="M122" s="14">
        <f t="shared" si="31"/>
        <v>437.5</v>
      </c>
      <c r="N122" s="9">
        <f t="shared" si="19"/>
        <v>437.5</v>
      </c>
      <c r="O122" s="14">
        <f t="shared" si="20"/>
        <v>669.375</v>
      </c>
      <c r="P122" s="9">
        <f t="shared" si="21"/>
        <v>669.375</v>
      </c>
      <c r="R122" s="13">
        <f t="shared" si="35"/>
        <v>152</v>
      </c>
      <c r="S122" s="8">
        <f t="shared" si="32"/>
        <v>88</v>
      </c>
      <c r="T122" s="9">
        <f t="shared" si="33"/>
        <v>1164.0745683853804</v>
      </c>
      <c r="U122" s="9">
        <f t="shared" si="34"/>
        <v>194676.50263261545</v>
      </c>
    </row>
    <row r="123" spans="2:21" ht="12.75">
      <c r="B123" s="12">
        <f t="shared" si="26"/>
        <v>151</v>
      </c>
      <c r="C123" s="8">
        <f t="shared" si="22"/>
        <v>89</v>
      </c>
      <c r="D123" s="9">
        <f t="shared" si="27"/>
        <v>277.1459646251557</v>
      </c>
      <c r="E123" s="9">
        <f t="shared" si="28"/>
        <v>46868.140068817775</v>
      </c>
      <c r="G123" s="13">
        <f t="shared" si="29"/>
        <v>151</v>
      </c>
      <c r="H123" s="8">
        <f t="shared" si="23"/>
        <v>89</v>
      </c>
      <c r="I123" s="14">
        <f t="shared" si="24"/>
        <v>66500</v>
      </c>
      <c r="J123" s="9">
        <f t="shared" si="25"/>
        <v>66500</v>
      </c>
      <c r="K123" s="14">
        <f t="shared" si="18"/>
        <v>1102.5</v>
      </c>
      <c r="L123" s="9">
        <f t="shared" si="30"/>
        <v>1156.4</v>
      </c>
      <c r="M123" s="14">
        <f t="shared" si="31"/>
        <v>437.5</v>
      </c>
      <c r="N123" s="9">
        <f t="shared" si="19"/>
        <v>437.5</v>
      </c>
      <c r="O123" s="14">
        <f t="shared" si="20"/>
        <v>665</v>
      </c>
      <c r="P123" s="9">
        <f t="shared" si="21"/>
        <v>665</v>
      </c>
      <c r="R123" s="13">
        <f t="shared" si="35"/>
        <v>151</v>
      </c>
      <c r="S123" s="8">
        <f t="shared" si="32"/>
        <v>89</v>
      </c>
      <c r="T123" s="9">
        <f t="shared" si="33"/>
        <v>1168.0590157956926</v>
      </c>
      <c r="U123" s="9">
        <f t="shared" si="34"/>
        <v>195344.56164841115</v>
      </c>
    </row>
    <row r="124" spans="2:21" ht="12.75">
      <c r="B124" s="12">
        <f t="shared" si="26"/>
        <v>150</v>
      </c>
      <c r="C124" s="8">
        <f t="shared" si="22"/>
        <v>90</v>
      </c>
      <c r="D124" s="9">
        <f t="shared" si="27"/>
        <v>281.2088404129067</v>
      </c>
      <c r="E124" s="9">
        <f t="shared" si="28"/>
        <v>47549.348909230685</v>
      </c>
      <c r="G124" s="13">
        <f t="shared" si="29"/>
        <v>150</v>
      </c>
      <c r="H124" s="8">
        <f t="shared" si="23"/>
        <v>90</v>
      </c>
      <c r="I124" s="14">
        <f t="shared" si="24"/>
        <v>66062.5</v>
      </c>
      <c r="J124" s="9">
        <f t="shared" si="25"/>
        <v>66062.5</v>
      </c>
      <c r="K124" s="14">
        <f t="shared" si="18"/>
        <v>1098.125</v>
      </c>
      <c r="L124" s="9">
        <f t="shared" si="30"/>
        <v>1152.025</v>
      </c>
      <c r="M124" s="14">
        <f t="shared" si="31"/>
        <v>437.5</v>
      </c>
      <c r="N124" s="9">
        <f t="shared" si="19"/>
        <v>437.5</v>
      </c>
      <c r="O124" s="14">
        <f t="shared" si="20"/>
        <v>660.625</v>
      </c>
      <c r="P124" s="9">
        <f t="shared" si="21"/>
        <v>660.625</v>
      </c>
      <c r="R124" s="13">
        <f t="shared" si="35"/>
        <v>150</v>
      </c>
      <c r="S124" s="8">
        <f t="shared" si="32"/>
        <v>90</v>
      </c>
      <c r="T124" s="9">
        <f t="shared" si="33"/>
        <v>1172.067369890467</v>
      </c>
      <c r="U124" s="9">
        <f t="shared" si="34"/>
        <v>196016.6290183016</v>
      </c>
    </row>
    <row r="125" spans="2:21" ht="12.75">
      <c r="B125" s="12">
        <f t="shared" si="26"/>
        <v>149</v>
      </c>
      <c r="C125" s="8">
        <f t="shared" si="22"/>
        <v>91</v>
      </c>
      <c r="D125" s="9">
        <f t="shared" si="27"/>
        <v>285.2960934553841</v>
      </c>
      <c r="E125" s="9">
        <f t="shared" si="28"/>
        <v>48234.64500268607</v>
      </c>
      <c r="G125" s="13">
        <f t="shared" si="29"/>
        <v>149</v>
      </c>
      <c r="H125" s="8">
        <f t="shared" si="23"/>
        <v>91</v>
      </c>
      <c r="I125" s="14">
        <f t="shared" si="24"/>
        <v>65625</v>
      </c>
      <c r="J125" s="9">
        <f t="shared" si="25"/>
        <v>65625</v>
      </c>
      <c r="K125" s="14">
        <f t="shared" si="18"/>
        <v>1093.75</v>
      </c>
      <c r="L125" s="9">
        <f t="shared" si="30"/>
        <v>1147.65</v>
      </c>
      <c r="M125" s="14">
        <f t="shared" si="31"/>
        <v>437.5</v>
      </c>
      <c r="N125" s="9">
        <f t="shared" si="19"/>
        <v>437.5</v>
      </c>
      <c r="O125" s="14">
        <f t="shared" si="20"/>
        <v>656.25</v>
      </c>
      <c r="P125" s="9">
        <f t="shared" si="21"/>
        <v>656.25</v>
      </c>
      <c r="R125" s="13">
        <f t="shared" si="35"/>
        <v>149</v>
      </c>
      <c r="S125" s="8">
        <f t="shared" si="32"/>
        <v>91</v>
      </c>
      <c r="T125" s="9">
        <f t="shared" si="33"/>
        <v>1176.0997741098097</v>
      </c>
      <c r="U125" s="9">
        <f t="shared" si="34"/>
        <v>196692.72879241142</v>
      </c>
    </row>
    <row r="126" spans="2:21" ht="12.75">
      <c r="B126" s="12">
        <f t="shared" si="26"/>
        <v>148</v>
      </c>
      <c r="C126" s="8">
        <f t="shared" si="22"/>
        <v>92</v>
      </c>
      <c r="D126" s="9">
        <f t="shared" si="27"/>
        <v>289.4078700161164</v>
      </c>
      <c r="E126" s="9">
        <f t="shared" si="28"/>
        <v>48924.05287270219</v>
      </c>
      <c r="G126" s="13">
        <f t="shared" si="29"/>
        <v>148</v>
      </c>
      <c r="H126" s="8">
        <f t="shared" si="23"/>
        <v>92</v>
      </c>
      <c r="I126" s="14">
        <f t="shared" si="24"/>
        <v>65187.5</v>
      </c>
      <c r="J126" s="9">
        <f t="shared" si="25"/>
        <v>65187.5</v>
      </c>
      <c r="K126" s="14">
        <f t="shared" si="18"/>
        <v>1089.375</v>
      </c>
      <c r="L126" s="9">
        <f t="shared" si="30"/>
        <v>1143.275</v>
      </c>
      <c r="M126" s="14">
        <f t="shared" si="31"/>
        <v>437.5</v>
      </c>
      <c r="N126" s="9">
        <f t="shared" si="19"/>
        <v>437.5</v>
      </c>
      <c r="O126" s="14">
        <f t="shared" si="20"/>
        <v>651.875</v>
      </c>
      <c r="P126" s="9">
        <f t="shared" si="21"/>
        <v>651.875</v>
      </c>
      <c r="R126" s="13">
        <f t="shared" si="35"/>
        <v>148</v>
      </c>
      <c r="S126" s="8">
        <f t="shared" si="32"/>
        <v>92</v>
      </c>
      <c r="T126" s="9">
        <f t="shared" si="33"/>
        <v>1180.1563727544685</v>
      </c>
      <c r="U126" s="9">
        <f t="shared" si="34"/>
        <v>197372.88516516588</v>
      </c>
    </row>
    <row r="127" spans="2:21" ht="12.75">
      <c r="B127" s="12">
        <f t="shared" si="26"/>
        <v>147</v>
      </c>
      <c r="C127" s="8">
        <f t="shared" si="22"/>
        <v>93</v>
      </c>
      <c r="D127" s="9">
        <f t="shared" si="27"/>
        <v>293.54431723621315</v>
      </c>
      <c r="E127" s="9">
        <f t="shared" si="28"/>
        <v>49617.5971899384</v>
      </c>
      <c r="G127" s="13">
        <f t="shared" si="29"/>
        <v>147</v>
      </c>
      <c r="H127" s="8">
        <f t="shared" si="23"/>
        <v>93</v>
      </c>
      <c r="I127" s="14">
        <f t="shared" si="24"/>
        <v>64750</v>
      </c>
      <c r="J127" s="9">
        <f t="shared" si="25"/>
        <v>64750</v>
      </c>
      <c r="K127" s="14">
        <f t="shared" si="18"/>
        <v>1085</v>
      </c>
      <c r="L127" s="9">
        <f t="shared" si="30"/>
        <v>1138.9</v>
      </c>
      <c r="M127" s="14">
        <f t="shared" si="31"/>
        <v>437.5</v>
      </c>
      <c r="N127" s="9">
        <f t="shared" si="19"/>
        <v>437.5</v>
      </c>
      <c r="O127" s="14">
        <f t="shared" si="20"/>
        <v>647.5</v>
      </c>
      <c r="P127" s="9">
        <f t="shared" si="21"/>
        <v>647.5</v>
      </c>
      <c r="R127" s="13">
        <f t="shared" si="35"/>
        <v>147</v>
      </c>
      <c r="S127" s="8">
        <f t="shared" si="32"/>
        <v>93</v>
      </c>
      <c r="T127" s="9">
        <f t="shared" si="33"/>
        <v>1184.2373109909952</v>
      </c>
      <c r="U127" s="9">
        <f t="shared" si="34"/>
        <v>198057.12247615686</v>
      </c>
    </row>
    <row r="128" spans="2:21" ht="12.75">
      <c r="B128" s="12">
        <f t="shared" si="26"/>
        <v>146</v>
      </c>
      <c r="C128" s="8">
        <f t="shared" si="22"/>
        <v>94</v>
      </c>
      <c r="D128" s="9">
        <f t="shared" si="27"/>
        <v>297.7055831396304</v>
      </c>
      <c r="E128" s="9">
        <f t="shared" si="28"/>
        <v>50315.30277307803</v>
      </c>
      <c r="G128" s="13">
        <f t="shared" si="29"/>
        <v>146</v>
      </c>
      <c r="H128" s="8">
        <f t="shared" si="23"/>
        <v>94</v>
      </c>
      <c r="I128" s="14">
        <f t="shared" si="24"/>
        <v>64312.5</v>
      </c>
      <c r="J128" s="9">
        <f t="shared" si="25"/>
        <v>64312.5</v>
      </c>
      <c r="K128" s="14">
        <f t="shared" si="18"/>
        <v>1080.625</v>
      </c>
      <c r="L128" s="9">
        <f t="shared" si="30"/>
        <v>1134.525</v>
      </c>
      <c r="M128" s="14">
        <f t="shared" si="31"/>
        <v>437.5</v>
      </c>
      <c r="N128" s="9">
        <f t="shared" si="19"/>
        <v>437.5</v>
      </c>
      <c r="O128" s="14">
        <f t="shared" si="20"/>
        <v>643.125</v>
      </c>
      <c r="P128" s="9">
        <f t="shared" si="21"/>
        <v>643.125</v>
      </c>
      <c r="R128" s="13">
        <f t="shared" si="35"/>
        <v>146</v>
      </c>
      <c r="S128" s="8">
        <f t="shared" si="32"/>
        <v>94</v>
      </c>
      <c r="T128" s="9">
        <f t="shared" si="33"/>
        <v>1188.3427348569412</v>
      </c>
      <c r="U128" s="9">
        <f t="shared" si="34"/>
        <v>198745.4652110138</v>
      </c>
    </row>
    <row r="129" spans="2:21" ht="12.75">
      <c r="B129" s="12">
        <f t="shared" si="26"/>
        <v>145</v>
      </c>
      <c r="C129" s="8">
        <f t="shared" si="22"/>
        <v>95</v>
      </c>
      <c r="D129" s="9">
        <f t="shared" si="27"/>
        <v>301.8918166384682</v>
      </c>
      <c r="E129" s="9">
        <f t="shared" si="28"/>
        <v>51017.1945897165</v>
      </c>
      <c r="G129" s="13">
        <f t="shared" si="29"/>
        <v>145</v>
      </c>
      <c r="H129" s="8">
        <f t="shared" si="23"/>
        <v>95</v>
      </c>
      <c r="I129" s="14">
        <f t="shared" si="24"/>
        <v>63875</v>
      </c>
      <c r="J129" s="9">
        <f t="shared" si="25"/>
        <v>63875</v>
      </c>
      <c r="K129" s="14">
        <f t="shared" si="18"/>
        <v>1076.25</v>
      </c>
      <c r="L129" s="9">
        <f t="shared" si="30"/>
        <v>1130.15</v>
      </c>
      <c r="M129" s="14">
        <f t="shared" si="31"/>
        <v>437.5</v>
      </c>
      <c r="N129" s="9">
        <f t="shared" si="19"/>
        <v>437.5</v>
      </c>
      <c r="O129" s="14">
        <f t="shared" si="20"/>
        <v>638.75</v>
      </c>
      <c r="P129" s="9">
        <f t="shared" si="21"/>
        <v>638.75</v>
      </c>
      <c r="R129" s="13">
        <f t="shared" si="35"/>
        <v>145</v>
      </c>
      <c r="S129" s="8">
        <f t="shared" si="32"/>
        <v>95</v>
      </c>
      <c r="T129" s="9">
        <f t="shared" si="33"/>
        <v>1192.4727912660828</v>
      </c>
      <c r="U129" s="9">
        <f t="shared" si="34"/>
        <v>199437.93800227987</v>
      </c>
    </row>
    <row r="130" spans="2:21" ht="12.75">
      <c r="B130" s="12">
        <f t="shared" si="26"/>
        <v>144</v>
      </c>
      <c r="C130" s="8">
        <f t="shared" si="22"/>
        <v>96</v>
      </c>
      <c r="D130" s="9">
        <f t="shared" si="27"/>
        <v>306.103167538299</v>
      </c>
      <c r="E130" s="9">
        <f t="shared" si="28"/>
        <v>51723.2977572548</v>
      </c>
      <c r="G130" s="13">
        <f t="shared" si="29"/>
        <v>144</v>
      </c>
      <c r="H130" s="8">
        <f t="shared" si="23"/>
        <v>96</v>
      </c>
      <c r="I130" s="14">
        <f t="shared" si="24"/>
        <v>63437.5</v>
      </c>
      <c r="J130" s="9">
        <f t="shared" si="25"/>
        <v>63437.5</v>
      </c>
      <c r="K130" s="14">
        <f t="shared" si="18"/>
        <v>1071.875</v>
      </c>
      <c r="L130" s="9">
        <f t="shared" si="30"/>
        <v>1125.775</v>
      </c>
      <c r="M130" s="14">
        <f t="shared" si="31"/>
        <v>437.5</v>
      </c>
      <c r="N130" s="9">
        <f t="shared" si="19"/>
        <v>437.5</v>
      </c>
      <c r="O130" s="14">
        <f t="shared" si="20"/>
        <v>634.375</v>
      </c>
      <c r="P130" s="9">
        <f t="shared" si="21"/>
        <v>634.375</v>
      </c>
      <c r="R130" s="13">
        <f t="shared" si="35"/>
        <v>144</v>
      </c>
      <c r="S130" s="8">
        <f t="shared" si="32"/>
        <v>96</v>
      </c>
      <c r="T130" s="9">
        <f t="shared" si="33"/>
        <v>1196.6276280136792</v>
      </c>
      <c r="U130" s="9">
        <f t="shared" si="34"/>
        <v>200134.56563029354</v>
      </c>
    </row>
    <row r="131" spans="2:21" ht="12.75">
      <c r="B131" s="12">
        <f t="shared" si="26"/>
        <v>143</v>
      </c>
      <c r="C131" s="8">
        <f t="shared" si="22"/>
        <v>97</v>
      </c>
      <c r="D131" s="9">
        <f t="shared" si="27"/>
        <v>310.3397865435288</v>
      </c>
      <c r="E131" s="9">
        <f t="shared" si="28"/>
        <v>52433.63754379832</v>
      </c>
      <c r="G131" s="13">
        <f t="shared" si="29"/>
        <v>143</v>
      </c>
      <c r="H131" s="8">
        <f t="shared" si="23"/>
        <v>97</v>
      </c>
      <c r="I131" s="14">
        <f t="shared" si="24"/>
        <v>63000</v>
      </c>
      <c r="J131" s="9">
        <f t="shared" si="25"/>
        <v>63000</v>
      </c>
      <c r="K131" s="14">
        <f t="shared" si="18"/>
        <v>1067.5</v>
      </c>
      <c r="L131" s="9">
        <f t="shared" si="30"/>
        <v>1121.4</v>
      </c>
      <c r="M131" s="14">
        <f t="shared" si="31"/>
        <v>437.5</v>
      </c>
      <c r="N131" s="9">
        <f t="shared" si="19"/>
        <v>437.5</v>
      </c>
      <c r="O131" s="14">
        <f t="shared" si="20"/>
        <v>630</v>
      </c>
      <c r="P131" s="9">
        <f t="shared" si="21"/>
        <v>630</v>
      </c>
      <c r="R131" s="13">
        <f t="shared" si="35"/>
        <v>143</v>
      </c>
      <c r="S131" s="8">
        <f t="shared" si="32"/>
        <v>97</v>
      </c>
      <c r="T131" s="9">
        <f t="shared" si="33"/>
        <v>1200.8073937817612</v>
      </c>
      <c r="U131" s="9">
        <f t="shared" si="34"/>
        <v>200835.3730240753</v>
      </c>
    </row>
    <row r="132" spans="2:21" ht="12.75">
      <c r="B132" s="12">
        <f t="shared" si="26"/>
        <v>142</v>
      </c>
      <c r="C132" s="8">
        <f t="shared" si="22"/>
        <v>98</v>
      </c>
      <c r="D132" s="9">
        <f t="shared" si="27"/>
        <v>314.60182526278993</v>
      </c>
      <c r="E132" s="9">
        <f t="shared" si="28"/>
        <v>53148.23936906111</v>
      </c>
      <c r="G132" s="13">
        <f t="shared" si="29"/>
        <v>142</v>
      </c>
      <c r="H132" s="8">
        <f t="shared" si="23"/>
        <v>98</v>
      </c>
      <c r="I132" s="14">
        <f t="shared" si="24"/>
        <v>62562.5</v>
      </c>
      <c r="J132" s="9">
        <f t="shared" si="25"/>
        <v>62562.5</v>
      </c>
      <c r="K132" s="14">
        <f t="shared" si="18"/>
        <v>1063.125</v>
      </c>
      <c r="L132" s="9">
        <f t="shared" si="30"/>
        <v>1117.025</v>
      </c>
      <c r="M132" s="14">
        <f t="shared" si="31"/>
        <v>437.5</v>
      </c>
      <c r="N132" s="9">
        <f t="shared" si="19"/>
        <v>437.5</v>
      </c>
      <c r="O132" s="14">
        <f t="shared" si="20"/>
        <v>625.625</v>
      </c>
      <c r="P132" s="9">
        <f t="shared" si="21"/>
        <v>625.625</v>
      </c>
      <c r="R132" s="13">
        <f t="shared" si="35"/>
        <v>142</v>
      </c>
      <c r="S132" s="8">
        <f t="shared" si="32"/>
        <v>98</v>
      </c>
      <c r="T132" s="9">
        <f t="shared" si="33"/>
        <v>1205.0122381444519</v>
      </c>
      <c r="U132" s="9">
        <f t="shared" si="34"/>
        <v>201540.38526221973</v>
      </c>
    </row>
    <row r="133" spans="2:21" ht="12.75">
      <c r="B133" s="12">
        <f t="shared" si="26"/>
        <v>141</v>
      </c>
      <c r="C133" s="8">
        <f t="shared" si="22"/>
        <v>99</v>
      </c>
      <c r="D133" s="9">
        <f t="shared" si="27"/>
        <v>318.8894362143667</v>
      </c>
      <c r="E133" s="9">
        <f t="shared" si="28"/>
        <v>53867.12880527548</v>
      </c>
      <c r="G133" s="13">
        <f t="shared" si="29"/>
        <v>141</v>
      </c>
      <c r="H133" s="8">
        <f t="shared" si="23"/>
        <v>99</v>
      </c>
      <c r="I133" s="14">
        <f t="shared" si="24"/>
        <v>62125</v>
      </c>
      <c r="J133" s="9">
        <f t="shared" si="25"/>
        <v>62125</v>
      </c>
      <c r="K133" s="14">
        <f t="shared" si="18"/>
        <v>1058.75</v>
      </c>
      <c r="L133" s="9">
        <f t="shared" si="30"/>
        <v>1112.65</v>
      </c>
      <c r="M133" s="14">
        <f t="shared" si="31"/>
        <v>437.5</v>
      </c>
      <c r="N133" s="9">
        <f t="shared" si="19"/>
        <v>437.5</v>
      </c>
      <c r="O133" s="14">
        <f t="shared" si="20"/>
        <v>621.25</v>
      </c>
      <c r="P133" s="9">
        <f t="shared" si="21"/>
        <v>621.25</v>
      </c>
      <c r="R133" s="13">
        <f t="shared" si="35"/>
        <v>141</v>
      </c>
      <c r="S133" s="8">
        <f t="shared" si="32"/>
        <v>99</v>
      </c>
      <c r="T133" s="9">
        <f t="shared" si="33"/>
        <v>1209.2423115733184</v>
      </c>
      <c r="U133" s="9">
        <f t="shared" si="34"/>
        <v>202249.62757379306</v>
      </c>
    </row>
    <row r="134" spans="2:21" ht="12.75">
      <c r="B134" s="12">
        <f t="shared" si="26"/>
        <v>140</v>
      </c>
      <c r="C134" s="8">
        <f t="shared" si="22"/>
        <v>100</v>
      </c>
      <c r="D134" s="9">
        <f t="shared" si="27"/>
        <v>323.2027728316529</v>
      </c>
      <c r="E134" s="9">
        <f t="shared" si="28"/>
        <v>54590.331578107136</v>
      </c>
      <c r="G134" s="13">
        <f t="shared" si="29"/>
        <v>140</v>
      </c>
      <c r="H134" s="8">
        <f t="shared" si="23"/>
        <v>100</v>
      </c>
      <c r="I134" s="14">
        <f t="shared" si="24"/>
        <v>61687.5</v>
      </c>
      <c r="J134" s="9">
        <f t="shared" si="25"/>
        <v>61687.5</v>
      </c>
      <c r="K134" s="14">
        <f t="shared" si="18"/>
        <v>1054.375</v>
      </c>
      <c r="L134" s="9">
        <f t="shared" si="30"/>
        <v>1108.275</v>
      </c>
      <c r="M134" s="14">
        <f t="shared" si="31"/>
        <v>437.5</v>
      </c>
      <c r="N134" s="9">
        <f t="shared" si="19"/>
        <v>437.5</v>
      </c>
      <c r="O134" s="14">
        <f t="shared" si="20"/>
        <v>616.875</v>
      </c>
      <c r="P134" s="9">
        <f t="shared" si="21"/>
        <v>616.875</v>
      </c>
      <c r="R134" s="13">
        <f t="shared" si="35"/>
        <v>140</v>
      </c>
      <c r="S134" s="8">
        <f t="shared" si="32"/>
        <v>100</v>
      </c>
      <c r="T134" s="9">
        <f t="shared" si="33"/>
        <v>1213.4977654427585</v>
      </c>
      <c r="U134" s="9">
        <f t="shared" si="34"/>
        <v>202963.12533923582</v>
      </c>
    </row>
    <row r="135" spans="2:21" ht="12.75">
      <c r="B135" s="12">
        <f t="shared" si="26"/>
        <v>139</v>
      </c>
      <c r="C135" s="8">
        <f t="shared" si="22"/>
        <v>101</v>
      </c>
      <c r="D135" s="9">
        <f t="shared" si="27"/>
        <v>327.54198946864284</v>
      </c>
      <c r="E135" s="9">
        <f t="shared" si="28"/>
        <v>55317.87356757578</v>
      </c>
      <c r="G135" s="13">
        <f t="shared" si="29"/>
        <v>139</v>
      </c>
      <c r="H135" s="8">
        <f t="shared" si="23"/>
        <v>101</v>
      </c>
      <c r="I135" s="14">
        <f t="shared" si="24"/>
        <v>61250</v>
      </c>
      <c r="J135" s="9">
        <f t="shared" si="25"/>
        <v>61250</v>
      </c>
      <c r="K135" s="14">
        <f t="shared" si="18"/>
        <v>1050</v>
      </c>
      <c r="L135" s="9">
        <f t="shared" si="30"/>
        <v>1103.9</v>
      </c>
      <c r="M135" s="14">
        <f t="shared" si="31"/>
        <v>437.5</v>
      </c>
      <c r="N135" s="9">
        <f t="shared" si="19"/>
        <v>437.5</v>
      </c>
      <c r="O135" s="14">
        <f t="shared" si="20"/>
        <v>612.5</v>
      </c>
      <c r="P135" s="9">
        <f t="shared" si="21"/>
        <v>612.5</v>
      </c>
      <c r="R135" s="13">
        <f t="shared" si="35"/>
        <v>139</v>
      </c>
      <c r="S135" s="8">
        <f t="shared" si="32"/>
        <v>101</v>
      </c>
      <c r="T135" s="9">
        <f t="shared" si="33"/>
        <v>1217.778752035415</v>
      </c>
      <c r="U135" s="9">
        <f t="shared" si="34"/>
        <v>203680.90409127122</v>
      </c>
    </row>
    <row r="136" spans="2:21" ht="12.75">
      <c r="B136" s="12">
        <f t="shared" si="26"/>
        <v>138</v>
      </c>
      <c r="C136" s="8">
        <f t="shared" si="22"/>
        <v>102</v>
      </c>
      <c r="D136" s="9">
        <f t="shared" si="27"/>
        <v>331.90724140545467</v>
      </c>
      <c r="E136" s="9">
        <f t="shared" si="28"/>
        <v>56049.78080898123</v>
      </c>
      <c r="G136" s="13">
        <f t="shared" si="29"/>
        <v>138</v>
      </c>
      <c r="H136" s="8">
        <f t="shared" si="23"/>
        <v>102</v>
      </c>
      <c r="I136" s="14">
        <f t="shared" si="24"/>
        <v>60812.5</v>
      </c>
      <c r="J136" s="9">
        <f t="shared" si="25"/>
        <v>60812.5</v>
      </c>
      <c r="K136" s="14">
        <f t="shared" si="18"/>
        <v>1045.625</v>
      </c>
      <c r="L136" s="9">
        <f t="shared" si="30"/>
        <v>1099.525</v>
      </c>
      <c r="M136" s="14">
        <f t="shared" si="31"/>
        <v>437.5</v>
      </c>
      <c r="N136" s="9">
        <f t="shared" si="19"/>
        <v>437.5</v>
      </c>
      <c r="O136" s="14">
        <f t="shared" si="20"/>
        <v>608.125</v>
      </c>
      <c r="P136" s="9">
        <f t="shared" si="21"/>
        <v>608.125</v>
      </c>
      <c r="R136" s="13">
        <f t="shared" si="35"/>
        <v>138</v>
      </c>
      <c r="S136" s="8">
        <f t="shared" si="32"/>
        <v>102</v>
      </c>
      <c r="T136" s="9">
        <f t="shared" si="33"/>
        <v>1222.0854245476273</v>
      </c>
      <c r="U136" s="9">
        <f t="shared" si="34"/>
        <v>204402.98951581886</v>
      </c>
    </row>
    <row r="137" spans="2:21" ht="12.75">
      <c r="B137" s="12">
        <f t="shared" si="26"/>
        <v>137</v>
      </c>
      <c r="C137" s="8">
        <f t="shared" si="22"/>
        <v>103</v>
      </c>
      <c r="D137" s="9">
        <f t="shared" si="27"/>
        <v>336.2986848538874</v>
      </c>
      <c r="E137" s="9">
        <f t="shared" si="28"/>
        <v>56786.07949383512</v>
      </c>
      <c r="G137" s="13">
        <f t="shared" si="29"/>
        <v>137</v>
      </c>
      <c r="H137" s="8">
        <f t="shared" si="23"/>
        <v>103</v>
      </c>
      <c r="I137" s="14">
        <f t="shared" si="24"/>
        <v>60375</v>
      </c>
      <c r="J137" s="9">
        <f t="shared" si="25"/>
        <v>60375</v>
      </c>
      <c r="K137" s="14">
        <f t="shared" si="18"/>
        <v>1041.25</v>
      </c>
      <c r="L137" s="9">
        <f t="shared" si="30"/>
        <v>1095.15</v>
      </c>
      <c r="M137" s="14">
        <f t="shared" si="31"/>
        <v>437.5</v>
      </c>
      <c r="N137" s="9">
        <f t="shared" si="19"/>
        <v>437.5</v>
      </c>
      <c r="O137" s="14">
        <f t="shared" si="20"/>
        <v>603.75</v>
      </c>
      <c r="P137" s="9">
        <f t="shared" si="21"/>
        <v>603.75</v>
      </c>
      <c r="R137" s="13">
        <f t="shared" si="35"/>
        <v>137</v>
      </c>
      <c r="S137" s="8">
        <f t="shared" si="32"/>
        <v>103</v>
      </c>
      <c r="T137" s="9">
        <f t="shared" si="33"/>
        <v>1226.4179370949132</v>
      </c>
      <c r="U137" s="9">
        <f t="shared" si="34"/>
        <v>205129.40745291376</v>
      </c>
    </row>
    <row r="138" spans="2:21" ht="12.75">
      <c r="B138" s="12">
        <f t="shared" si="26"/>
        <v>136</v>
      </c>
      <c r="C138" s="8">
        <f t="shared" si="22"/>
        <v>104</v>
      </c>
      <c r="D138" s="9">
        <f t="shared" si="27"/>
        <v>340.71647696301073</v>
      </c>
      <c r="E138" s="9">
        <f t="shared" si="28"/>
        <v>57526.79597079813</v>
      </c>
      <c r="G138" s="13">
        <f t="shared" si="29"/>
        <v>136</v>
      </c>
      <c r="H138" s="8">
        <f t="shared" si="23"/>
        <v>104</v>
      </c>
      <c r="I138" s="14">
        <f t="shared" si="24"/>
        <v>59937.5</v>
      </c>
      <c r="J138" s="9">
        <f t="shared" si="25"/>
        <v>59937.5</v>
      </c>
      <c r="K138" s="14">
        <f t="shared" si="18"/>
        <v>1036.875</v>
      </c>
      <c r="L138" s="9">
        <f t="shared" si="30"/>
        <v>1090.775</v>
      </c>
      <c r="M138" s="14">
        <f t="shared" si="31"/>
        <v>437.5</v>
      </c>
      <c r="N138" s="9">
        <f t="shared" si="19"/>
        <v>437.5</v>
      </c>
      <c r="O138" s="14">
        <f t="shared" si="20"/>
        <v>599.375</v>
      </c>
      <c r="P138" s="9">
        <f t="shared" si="21"/>
        <v>599.375</v>
      </c>
      <c r="R138" s="13">
        <f t="shared" si="35"/>
        <v>136</v>
      </c>
      <c r="S138" s="8">
        <f t="shared" si="32"/>
        <v>104</v>
      </c>
      <c r="T138" s="9">
        <f t="shared" si="33"/>
        <v>1230.7764447174825</v>
      </c>
      <c r="U138" s="9">
        <f t="shared" si="34"/>
        <v>205860.18389763124</v>
      </c>
    </row>
    <row r="139" spans="2:21" ht="12.75">
      <c r="B139" s="12">
        <f t="shared" si="26"/>
        <v>135</v>
      </c>
      <c r="C139" s="8">
        <f t="shared" si="22"/>
        <v>105</v>
      </c>
      <c r="D139" s="9">
        <f t="shared" si="27"/>
        <v>345.1607758247888</v>
      </c>
      <c r="E139" s="9">
        <f t="shared" si="28"/>
        <v>58271.95674662292</v>
      </c>
      <c r="G139" s="13">
        <f t="shared" si="29"/>
        <v>135</v>
      </c>
      <c r="H139" s="8">
        <f t="shared" si="23"/>
        <v>105</v>
      </c>
      <c r="I139" s="14">
        <f t="shared" si="24"/>
        <v>59500</v>
      </c>
      <c r="J139" s="9">
        <f t="shared" si="25"/>
        <v>59500</v>
      </c>
      <c r="K139" s="14">
        <f t="shared" si="18"/>
        <v>1032.5</v>
      </c>
      <c r="L139" s="9">
        <f t="shared" si="30"/>
        <v>1086.4</v>
      </c>
      <c r="M139" s="14">
        <f t="shared" si="31"/>
        <v>437.5</v>
      </c>
      <c r="N139" s="9">
        <f t="shared" si="19"/>
        <v>437.5</v>
      </c>
      <c r="O139" s="14">
        <f t="shared" si="20"/>
        <v>595</v>
      </c>
      <c r="P139" s="9">
        <f t="shared" si="21"/>
        <v>595</v>
      </c>
      <c r="R139" s="13">
        <f t="shared" si="35"/>
        <v>135</v>
      </c>
      <c r="S139" s="8">
        <f t="shared" si="32"/>
        <v>105</v>
      </c>
      <c r="T139" s="9">
        <f t="shared" si="33"/>
        <v>1235.1611033857876</v>
      </c>
      <c r="U139" s="9">
        <f t="shared" si="34"/>
        <v>206595.34500101703</v>
      </c>
    </row>
    <row r="140" spans="2:21" ht="12.75">
      <c r="B140" s="12">
        <f t="shared" si="26"/>
        <v>134</v>
      </c>
      <c r="C140" s="8">
        <f t="shared" si="22"/>
        <v>106</v>
      </c>
      <c r="D140" s="9">
        <f t="shared" si="27"/>
        <v>349.6317404797375</v>
      </c>
      <c r="E140" s="9">
        <f t="shared" si="28"/>
        <v>59021.58848710266</v>
      </c>
      <c r="G140" s="13">
        <f t="shared" si="29"/>
        <v>134</v>
      </c>
      <c r="H140" s="8">
        <f t="shared" si="23"/>
        <v>106</v>
      </c>
      <c r="I140" s="14">
        <f t="shared" si="24"/>
        <v>59062.5</v>
      </c>
      <c r="J140" s="9">
        <f t="shared" si="25"/>
        <v>59062.5</v>
      </c>
      <c r="K140" s="14">
        <f t="shared" si="18"/>
        <v>1028.125</v>
      </c>
      <c r="L140" s="9">
        <f t="shared" si="30"/>
        <v>1082.025</v>
      </c>
      <c r="M140" s="14">
        <f t="shared" si="31"/>
        <v>437.5</v>
      </c>
      <c r="N140" s="9">
        <f t="shared" si="19"/>
        <v>437.5</v>
      </c>
      <c r="O140" s="14">
        <f t="shared" si="20"/>
        <v>590.625</v>
      </c>
      <c r="P140" s="9">
        <f t="shared" si="21"/>
        <v>590.625</v>
      </c>
      <c r="R140" s="13">
        <f t="shared" si="35"/>
        <v>134</v>
      </c>
      <c r="S140" s="8">
        <f t="shared" si="32"/>
        <v>106</v>
      </c>
      <c r="T140" s="9">
        <f t="shared" si="33"/>
        <v>1239.5720700061022</v>
      </c>
      <c r="U140" s="9">
        <f t="shared" si="34"/>
        <v>207334.91707102314</v>
      </c>
    </row>
    <row r="141" spans="2:21" ht="12.75">
      <c r="B141" s="12">
        <f t="shared" si="26"/>
        <v>133</v>
      </c>
      <c r="C141" s="8">
        <f t="shared" si="22"/>
        <v>107</v>
      </c>
      <c r="D141" s="9">
        <f t="shared" si="27"/>
        <v>354.12953092261597</v>
      </c>
      <c r="E141" s="9">
        <f t="shared" si="28"/>
        <v>59775.718018025276</v>
      </c>
      <c r="G141" s="13">
        <f t="shared" si="29"/>
        <v>133</v>
      </c>
      <c r="H141" s="8">
        <f t="shared" si="23"/>
        <v>107</v>
      </c>
      <c r="I141" s="14">
        <f t="shared" si="24"/>
        <v>58625</v>
      </c>
      <c r="J141" s="9">
        <f t="shared" si="25"/>
        <v>58625</v>
      </c>
      <c r="K141" s="14">
        <f t="shared" si="18"/>
        <v>1023.75</v>
      </c>
      <c r="L141" s="9">
        <f t="shared" si="30"/>
        <v>1077.65</v>
      </c>
      <c r="M141" s="14">
        <f t="shared" si="31"/>
        <v>437.5</v>
      </c>
      <c r="N141" s="9">
        <f t="shared" si="19"/>
        <v>437.5</v>
      </c>
      <c r="O141" s="14">
        <f t="shared" si="20"/>
        <v>586.25</v>
      </c>
      <c r="P141" s="9">
        <f t="shared" si="21"/>
        <v>586.25</v>
      </c>
      <c r="R141" s="13">
        <f t="shared" si="35"/>
        <v>133</v>
      </c>
      <c r="S141" s="8">
        <f t="shared" si="32"/>
        <v>107</v>
      </c>
      <c r="T141" s="9">
        <f t="shared" si="33"/>
        <v>1244.0095024261389</v>
      </c>
      <c r="U141" s="9">
        <f t="shared" si="34"/>
        <v>208078.92657344928</v>
      </c>
    </row>
    <row r="142" spans="2:21" ht="12.75">
      <c r="B142" s="12">
        <f t="shared" si="26"/>
        <v>132</v>
      </c>
      <c r="C142" s="8">
        <f t="shared" si="22"/>
        <v>108</v>
      </c>
      <c r="D142" s="9">
        <f t="shared" si="27"/>
        <v>358.65430810815167</v>
      </c>
      <c r="E142" s="9">
        <f t="shared" si="28"/>
        <v>60534.37232613343</v>
      </c>
      <c r="G142" s="13">
        <f t="shared" si="29"/>
        <v>132</v>
      </c>
      <c r="H142" s="8">
        <f t="shared" si="23"/>
        <v>108</v>
      </c>
      <c r="I142" s="14">
        <f t="shared" si="24"/>
        <v>58187.5</v>
      </c>
      <c r="J142" s="9">
        <f t="shared" si="25"/>
        <v>58187.5</v>
      </c>
      <c r="K142" s="14">
        <f t="shared" si="18"/>
        <v>1019.375</v>
      </c>
      <c r="L142" s="9">
        <f t="shared" si="30"/>
        <v>1073.275</v>
      </c>
      <c r="M142" s="14">
        <f t="shared" si="31"/>
        <v>437.5</v>
      </c>
      <c r="N142" s="9">
        <f t="shared" si="19"/>
        <v>437.5</v>
      </c>
      <c r="O142" s="14">
        <f t="shared" si="20"/>
        <v>581.875</v>
      </c>
      <c r="P142" s="9">
        <f t="shared" si="21"/>
        <v>581.875</v>
      </c>
      <c r="R142" s="13">
        <f t="shared" si="35"/>
        <v>132</v>
      </c>
      <c r="S142" s="8">
        <f t="shared" si="32"/>
        <v>108</v>
      </c>
      <c r="T142" s="9">
        <f t="shared" si="33"/>
        <v>1248.4735594406957</v>
      </c>
      <c r="U142" s="9">
        <f t="shared" si="34"/>
        <v>208827.40013288998</v>
      </c>
    </row>
    <row r="143" spans="2:21" ht="12.75">
      <c r="B143" s="12">
        <f t="shared" si="26"/>
        <v>131</v>
      </c>
      <c r="C143" s="8">
        <f t="shared" si="22"/>
        <v>109</v>
      </c>
      <c r="D143" s="9">
        <f t="shared" si="27"/>
        <v>363.2062339568006</v>
      </c>
      <c r="E143" s="9">
        <f t="shared" si="28"/>
        <v>61297.57856009023</v>
      </c>
      <c r="G143" s="13">
        <f t="shared" si="29"/>
        <v>131</v>
      </c>
      <c r="H143" s="8">
        <f t="shared" si="23"/>
        <v>109</v>
      </c>
      <c r="I143" s="14">
        <f t="shared" si="24"/>
        <v>57750</v>
      </c>
      <c r="J143" s="9">
        <f t="shared" si="25"/>
        <v>57750</v>
      </c>
      <c r="K143" s="14">
        <f t="shared" si="18"/>
        <v>1015</v>
      </c>
      <c r="L143" s="9">
        <f t="shared" si="30"/>
        <v>1068.9</v>
      </c>
      <c r="M143" s="14">
        <f t="shared" si="31"/>
        <v>437.5</v>
      </c>
      <c r="N143" s="9">
        <f t="shared" si="19"/>
        <v>437.5</v>
      </c>
      <c r="O143" s="14">
        <f t="shared" si="20"/>
        <v>577.5</v>
      </c>
      <c r="P143" s="9">
        <f t="shared" si="21"/>
        <v>577.5</v>
      </c>
      <c r="R143" s="13">
        <f t="shared" si="35"/>
        <v>131</v>
      </c>
      <c r="S143" s="8">
        <f t="shared" si="32"/>
        <v>109</v>
      </c>
      <c r="T143" s="9">
        <f t="shared" si="33"/>
        <v>1252.96440079734</v>
      </c>
      <c r="U143" s="9">
        <f t="shared" si="34"/>
        <v>209580.3645336873</v>
      </c>
    </row>
    <row r="144" spans="2:21" ht="12.75">
      <c r="B144" s="12">
        <f t="shared" si="26"/>
        <v>130</v>
      </c>
      <c r="C144" s="8">
        <f t="shared" si="22"/>
        <v>110</v>
      </c>
      <c r="D144" s="9">
        <f t="shared" si="27"/>
        <v>367.7854713605414</v>
      </c>
      <c r="E144" s="9">
        <f t="shared" si="28"/>
        <v>62065.36403145077</v>
      </c>
      <c r="G144" s="13">
        <f t="shared" si="29"/>
        <v>130</v>
      </c>
      <c r="H144" s="8">
        <f t="shared" si="23"/>
        <v>110</v>
      </c>
      <c r="I144" s="14">
        <f t="shared" si="24"/>
        <v>57312.5</v>
      </c>
      <c r="J144" s="9">
        <f t="shared" si="25"/>
        <v>57312.5</v>
      </c>
      <c r="K144" s="14">
        <f t="shared" si="18"/>
        <v>1010.625</v>
      </c>
      <c r="L144" s="9">
        <f t="shared" si="30"/>
        <v>1064.525</v>
      </c>
      <c r="M144" s="14">
        <f t="shared" si="31"/>
        <v>437.5</v>
      </c>
      <c r="N144" s="9">
        <f t="shared" si="19"/>
        <v>437.5</v>
      </c>
      <c r="O144" s="14">
        <f t="shared" si="20"/>
        <v>573.125</v>
      </c>
      <c r="P144" s="9">
        <f t="shared" si="21"/>
        <v>573.125</v>
      </c>
      <c r="R144" s="13">
        <f t="shared" si="35"/>
        <v>130</v>
      </c>
      <c r="S144" s="8">
        <f t="shared" si="32"/>
        <v>110</v>
      </c>
      <c r="T144" s="9">
        <f t="shared" si="33"/>
        <v>1257.482187202124</v>
      </c>
      <c r="U144" s="9">
        <f t="shared" si="34"/>
        <v>210337.8467208894</v>
      </c>
    </row>
    <row r="145" spans="2:21" ht="12.75">
      <c r="B145" s="12">
        <f t="shared" si="26"/>
        <v>129</v>
      </c>
      <c r="C145" s="8">
        <f t="shared" si="22"/>
        <v>111</v>
      </c>
      <c r="D145" s="9">
        <f t="shared" si="27"/>
        <v>372.3921841887046</v>
      </c>
      <c r="E145" s="9">
        <f t="shared" si="28"/>
        <v>62837.75621563948</v>
      </c>
      <c r="G145" s="13">
        <f t="shared" si="29"/>
        <v>129</v>
      </c>
      <c r="H145" s="8">
        <f t="shared" si="23"/>
        <v>111</v>
      </c>
      <c r="I145" s="14">
        <f t="shared" si="24"/>
        <v>56875</v>
      </c>
      <c r="J145" s="9">
        <f t="shared" si="25"/>
        <v>56875</v>
      </c>
      <c r="K145" s="14">
        <f t="shared" si="18"/>
        <v>1006.25</v>
      </c>
      <c r="L145" s="9">
        <f t="shared" si="30"/>
        <v>1060.15</v>
      </c>
      <c r="M145" s="14">
        <f t="shared" si="31"/>
        <v>437.5</v>
      </c>
      <c r="N145" s="9">
        <f t="shared" si="19"/>
        <v>437.5</v>
      </c>
      <c r="O145" s="14">
        <f t="shared" si="20"/>
        <v>568.75</v>
      </c>
      <c r="P145" s="9">
        <f t="shared" si="21"/>
        <v>568.75</v>
      </c>
      <c r="R145" s="13">
        <f t="shared" si="35"/>
        <v>129</v>
      </c>
      <c r="S145" s="8">
        <f t="shared" si="32"/>
        <v>111</v>
      </c>
      <c r="T145" s="9">
        <f t="shared" si="33"/>
        <v>1262.0270803253366</v>
      </c>
      <c r="U145" s="9">
        <f t="shared" si="34"/>
        <v>211099.87380121474</v>
      </c>
    </row>
    <row r="146" spans="2:21" ht="12.75">
      <c r="B146" s="12">
        <f t="shared" si="26"/>
        <v>128</v>
      </c>
      <c r="C146" s="8">
        <f t="shared" si="22"/>
        <v>112</v>
      </c>
      <c r="D146" s="9">
        <f t="shared" si="27"/>
        <v>377.0265372938369</v>
      </c>
      <c r="E146" s="9">
        <f t="shared" si="28"/>
        <v>63614.782752933315</v>
      </c>
      <c r="G146" s="13">
        <f t="shared" si="29"/>
        <v>128</v>
      </c>
      <c r="H146" s="8">
        <f t="shared" si="23"/>
        <v>112</v>
      </c>
      <c r="I146" s="14">
        <f t="shared" si="24"/>
        <v>56437.5</v>
      </c>
      <c r="J146" s="9">
        <f t="shared" si="25"/>
        <v>56437.5</v>
      </c>
      <c r="K146" s="14">
        <f t="shared" si="18"/>
        <v>1001.875</v>
      </c>
      <c r="L146" s="9">
        <f t="shared" si="30"/>
        <v>1055.775</v>
      </c>
      <c r="M146" s="14">
        <f t="shared" si="31"/>
        <v>437.5</v>
      </c>
      <c r="N146" s="9">
        <f t="shared" si="19"/>
        <v>437.5</v>
      </c>
      <c r="O146" s="14">
        <f t="shared" si="20"/>
        <v>564.375</v>
      </c>
      <c r="P146" s="9">
        <f t="shared" si="21"/>
        <v>564.375</v>
      </c>
      <c r="R146" s="13">
        <f t="shared" si="35"/>
        <v>128</v>
      </c>
      <c r="S146" s="8">
        <f t="shared" si="32"/>
        <v>112</v>
      </c>
      <c r="T146" s="9">
        <f t="shared" si="33"/>
        <v>1266.5992428072884</v>
      </c>
      <c r="U146" s="9">
        <f t="shared" si="34"/>
        <v>211866.47304402202</v>
      </c>
    </row>
    <row r="147" spans="2:21" ht="12.75">
      <c r="B147" s="12">
        <f t="shared" si="26"/>
        <v>127</v>
      </c>
      <c r="C147" s="8">
        <f t="shared" si="22"/>
        <v>113</v>
      </c>
      <c r="D147" s="9">
        <f t="shared" si="27"/>
        <v>381.6886965175999</v>
      </c>
      <c r="E147" s="9">
        <f t="shared" si="28"/>
        <v>64396.47144945092</v>
      </c>
      <c r="G147" s="13">
        <f t="shared" si="29"/>
        <v>127</v>
      </c>
      <c r="H147" s="8">
        <f t="shared" si="23"/>
        <v>113</v>
      </c>
      <c r="I147" s="14">
        <f t="shared" si="24"/>
        <v>56000</v>
      </c>
      <c r="J147" s="9">
        <f t="shared" si="25"/>
        <v>56000</v>
      </c>
      <c r="K147" s="14">
        <f t="shared" si="18"/>
        <v>997.5</v>
      </c>
      <c r="L147" s="9">
        <f t="shared" si="30"/>
        <v>1051.4</v>
      </c>
      <c r="M147" s="14">
        <f t="shared" si="31"/>
        <v>437.5</v>
      </c>
      <c r="N147" s="9">
        <f t="shared" si="19"/>
        <v>437.5</v>
      </c>
      <c r="O147" s="14">
        <f t="shared" si="20"/>
        <v>560</v>
      </c>
      <c r="P147" s="9">
        <f t="shared" si="21"/>
        <v>560</v>
      </c>
      <c r="R147" s="13">
        <f t="shared" si="35"/>
        <v>127</v>
      </c>
      <c r="S147" s="8">
        <f t="shared" si="32"/>
        <v>113</v>
      </c>
      <c r="T147" s="9">
        <f t="shared" si="33"/>
        <v>1271.198838264132</v>
      </c>
      <c r="U147" s="9">
        <f t="shared" si="34"/>
        <v>212637.67188228614</v>
      </c>
    </row>
    <row r="148" spans="2:21" ht="12.75">
      <c r="B148" s="12">
        <f t="shared" si="26"/>
        <v>126</v>
      </c>
      <c r="C148" s="8">
        <f t="shared" si="22"/>
        <v>114</v>
      </c>
      <c r="D148" s="9">
        <f t="shared" si="27"/>
        <v>386.3788286967055</v>
      </c>
      <c r="E148" s="9">
        <f t="shared" si="28"/>
        <v>65182.85027814762</v>
      </c>
      <c r="G148" s="13">
        <f t="shared" si="29"/>
        <v>126</v>
      </c>
      <c r="H148" s="8">
        <f t="shared" si="23"/>
        <v>114</v>
      </c>
      <c r="I148" s="14">
        <f t="shared" si="24"/>
        <v>55562.5</v>
      </c>
      <c r="J148" s="9">
        <f t="shared" si="25"/>
        <v>55562.5</v>
      </c>
      <c r="K148" s="14">
        <f t="shared" si="18"/>
        <v>993.125</v>
      </c>
      <c r="L148" s="9">
        <f t="shared" si="30"/>
        <v>1047.025</v>
      </c>
      <c r="M148" s="14">
        <f t="shared" si="31"/>
        <v>437.5</v>
      </c>
      <c r="N148" s="9">
        <f t="shared" si="19"/>
        <v>437.5</v>
      </c>
      <c r="O148" s="14">
        <f t="shared" si="20"/>
        <v>555.625</v>
      </c>
      <c r="P148" s="9">
        <f t="shared" si="21"/>
        <v>555.625</v>
      </c>
      <c r="R148" s="13">
        <f t="shared" si="35"/>
        <v>126</v>
      </c>
      <c r="S148" s="8">
        <f t="shared" si="32"/>
        <v>114</v>
      </c>
      <c r="T148" s="9">
        <f t="shared" si="33"/>
        <v>1275.8260312937168</v>
      </c>
      <c r="U148" s="9">
        <f t="shared" si="34"/>
        <v>213413.49791357986</v>
      </c>
    </row>
    <row r="149" spans="2:21" ht="12.75">
      <c r="B149" s="12">
        <f t="shared" si="26"/>
        <v>125</v>
      </c>
      <c r="C149" s="8">
        <f t="shared" si="22"/>
        <v>115</v>
      </c>
      <c r="D149" s="9">
        <f t="shared" si="27"/>
        <v>391.0971016688857</v>
      </c>
      <c r="E149" s="9">
        <f t="shared" si="28"/>
        <v>65973.94737981651</v>
      </c>
      <c r="G149" s="13">
        <f t="shared" si="29"/>
        <v>125</v>
      </c>
      <c r="H149" s="8">
        <f t="shared" si="23"/>
        <v>115</v>
      </c>
      <c r="I149" s="14">
        <f t="shared" si="24"/>
        <v>55125</v>
      </c>
      <c r="J149" s="9">
        <f t="shared" si="25"/>
        <v>55125</v>
      </c>
      <c r="K149" s="14">
        <f t="shared" si="18"/>
        <v>988.75</v>
      </c>
      <c r="L149" s="9">
        <f t="shared" si="30"/>
        <v>1042.65</v>
      </c>
      <c r="M149" s="14">
        <f t="shared" si="31"/>
        <v>437.5</v>
      </c>
      <c r="N149" s="9">
        <f t="shared" si="19"/>
        <v>437.5</v>
      </c>
      <c r="O149" s="14">
        <f t="shared" si="20"/>
        <v>551.25</v>
      </c>
      <c r="P149" s="9">
        <f t="shared" si="21"/>
        <v>551.25</v>
      </c>
      <c r="R149" s="13">
        <f t="shared" si="35"/>
        <v>125</v>
      </c>
      <c r="S149" s="8">
        <f t="shared" si="32"/>
        <v>115</v>
      </c>
      <c r="T149" s="9">
        <f t="shared" si="33"/>
        <v>1280.4809874814791</v>
      </c>
      <c r="U149" s="9">
        <f t="shared" si="34"/>
        <v>214193.97890106135</v>
      </c>
    </row>
    <row r="150" spans="2:21" ht="12.75">
      <c r="B150" s="12">
        <f t="shared" si="26"/>
        <v>124</v>
      </c>
      <c r="C150" s="8">
        <f t="shared" si="22"/>
        <v>116</v>
      </c>
      <c r="D150" s="9">
        <f t="shared" si="27"/>
        <v>395.8436842788991</v>
      </c>
      <c r="E150" s="9">
        <f t="shared" si="28"/>
        <v>66769.7910640954</v>
      </c>
      <c r="G150" s="13">
        <f t="shared" si="29"/>
        <v>124</v>
      </c>
      <c r="H150" s="8">
        <f t="shared" si="23"/>
        <v>116</v>
      </c>
      <c r="I150" s="14">
        <f t="shared" si="24"/>
        <v>54687.5</v>
      </c>
      <c r="J150" s="9">
        <f t="shared" si="25"/>
        <v>54687.5</v>
      </c>
      <c r="K150" s="14">
        <f t="shared" si="18"/>
        <v>984.375</v>
      </c>
      <c r="L150" s="9">
        <f t="shared" si="30"/>
        <v>1038.275</v>
      </c>
      <c r="M150" s="14">
        <f t="shared" si="31"/>
        <v>437.5</v>
      </c>
      <c r="N150" s="9">
        <f t="shared" si="19"/>
        <v>437.5</v>
      </c>
      <c r="O150" s="14">
        <f t="shared" si="20"/>
        <v>546.875</v>
      </c>
      <c r="P150" s="9">
        <f t="shared" si="21"/>
        <v>546.875</v>
      </c>
      <c r="R150" s="13">
        <f t="shared" si="35"/>
        <v>124</v>
      </c>
      <c r="S150" s="8">
        <f t="shared" si="32"/>
        <v>116</v>
      </c>
      <c r="T150" s="9">
        <f t="shared" si="33"/>
        <v>1285.163873406368</v>
      </c>
      <c r="U150" s="9">
        <f t="shared" si="34"/>
        <v>214979.1427744677</v>
      </c>
    </row>
    <row r="151" spans="2:21" ht="12.75">
      <c r="B151" s="12">
        <f t="shared" si="26"/>
        <v>123</v>
      </c>
      <c r="C151" s="8">
        <f t="shared" si="22"/>
        <v>117</v>
      </c>
      <c r="D151" s="9">
        <f t="shared" si="27"/>
        <v>400.61874638457243</v>
      </c>
      <c r="E151" s="9">
        <f t="shared" si="28"/>
        <v>67570.40981047998</v>
      </c>
      <c r="G151" s="13">
        <f t="shared" si="29"/>
        <v>123</v>
      </c>
      <c r="H151" s="8">
        <f t="shared" si="23"/>
        <v>117</v>
      </c>
      <c r="I151" s="14">
        <f t="shared" si="24"/>
        <v>54250</v>
      </c>
      <c r="J151" s="9">
        <f t="shared" si="25"/>
        <v>54250</v>
      </c>
      <c r="K151" s="14">
        <f t="shared" si="18"/>
        <v>980</v>
      </c>
      <c r="L151" s="9">
        <f t="shared" si="30"/>
        <v>1033.9</v>
      </c>
      <c r="M151" s="14">
        <f t="shared" si="31"/>
        <v>437.5</v>
      </c>
      <c r="N151" s="9">
        <f t="shared" si="19"/>
        <v>437.5</v>
      </c>
      <c r="O151" s="14">
        <f t="shared" si="20"/>
        <v>542.5</v>
      </c>
      <c r="P151" s="9">
        <f t="shared" si="21"/>
        <v>542.5</v>
      </c>
      <c r="R151" s="13">
        <f t="shared" si="35"/>
        <v>123</v>
      </c>
      <c r="S151" s="8">
        <f t="shared" si="32"/>
        <v>117</v>
      </c>
      <c r="T151" s="9">
        <f t="shared" si="33"/>
        <v>1289.8748566468062</v>
      </c>
      <c r="U151" s="9">
        <f t="shared" si="34"/>
        <v>215769.01763111452</v>
      </c>
    </row>
    <row r="152" spans="2:21" ht="12.75">
      <c r="B152" s="12">
        <f t="shared" si="26"/>
        <v>122</v>
      </c>
      <c r="C152" s="8">
        <f t="shared" si="22"/>
        <v>118</v>
      </c>
      <c r="D152" s="9">
        <f t="shared" si="27"/>
        <v>405.42245886287986</v>
      </c>
      <c r="E152" s="9">
        <f t="shared" si="28"/>
        <v>68375.83226934286</v>
      </c>
      <c r="G152" s="13">
        <f t="shared" si="29"/>
        <v>122</v>
      </c>
      <c r="H152" s="8">
        <f t="shared" si="23"/>
        <v>118</v>
      </c>
      <c r="I152" s="14">
        <f t="shared" si="24"/>
        <v>53812.5</v>
      </c>
      <c r="J152" s="9">
        <f t="shared" si="25"/>
        <v>53812.5</v>
      </c>
      <c r="K152" s="14">
        <f t="shared" si="18"/>
        <v>975.625</v>
      </c>
      <c r="L152" s="9">
        <f t="shared" si="30"/>
        <v>1029.525</v>
      </c>
      <c r="M152" s="14">
        <f t="shared" si="31"/>
        <v>437.5</v>
      </c>
      <c r="N152" s="9">
        <f t="shared" si="19"/>
        <v>437.5</v>
      </c>
      <c r="O152" s="14">
        <f t="shared" si="20"/>
        <v>538.125</v>
      </c>
      <c r="P152" s="9">
        <f t="shared" si="21"/>
        <v>538.125</v>
      </c>
      <c r="R152" s="13">
        <f t="shared" si="35"/>
        <v>122</v>
      </c>
      <c r="S152" s="8">
        <f t="shared" si="32"/>
        <v>118</v>
      </c>
      <c r="T152" s="9">
        <f t="shared" si="33"/>
        <v>1294.614105786687</v>
      </c>
      <c r="U152" s="9">
        <f t="shared" si="34"/>
        <v>216563.6317369012</v>
      </c>
    </row>
    <row r="153" spans="2:21" ht="12.75">
      <c r="B153" s="12">
        <f t="shared" si="26"/>
        <v>121</v>
      </c>
      <c r="C153" s="8">
        <f t="shared" si="22"/>
        <v>119</v>
      </c>
      <c r="D153" s="9">
        <f t="shared" si="27"/>
        <v>410.25499361605716</v>
      </c>
      <c r="E153" s="9">
        <f t="shared" si="28"/>
        <v>69186.08726295891</v>
      </c>
      <c r="G153" s="13">
        <f t="shared" si="29"/>
        <v>121</v>
      </c>
      <c r="H153" s="8">
        <f t="shared" si="23"/>
        <v>119</v>
      </c>
      <c r="I153" s="14">
        <f t="shared" si="24"/>
        <v>53375</v>
      </c>
      <c r="J153" s="9">
        <f t="shared" si="25"/>
        <v>53375</v>
      </c>
      <c r="K153" s="14">
        <f t="shared" si="18"/>
        <v>971.25</v>
      </c>
      <c r="L153" s="9">
        <f t="shared" si="30"/>
        <v>1025.15</v>
      </c>
      <c r="M153" s="14">
        <f t="shared" si="31"/>
        <v>437.5</v>
      </c>
      <c r="N153" s="9">
        <f t="shared" si="19"/>
        <v>437.5</v>
      </c>
      <c r="O153" s="14">
        <f t="shared" si="20"/>
        <v>533.75</v>
      </c>
      <c r="P153" s="9">
        <f t="shared" si="21"/>
        <v>533.75</v>
      </c>
      <c r="R153" s="13">
        <f t="shared" si="35"/>
        <v>121</v>
      </c>
      <c r="S153" s="8">
        <f t="shared" si="32"/>
        <v>119</v>
      </c>
      <c r="T153" s="9">
        <f t="shared" si="33"/>
        <v>1299.3817904214072</v>
      </c>
      <c r="U153" s="9">
        <f t="shared" si="34"/>
        <v>217363.01352732262</v>
      </c>
    </row>
    <row r="154" spans="2:21" ht="12.75">
      <c r="B154" s="12">
        <f t="shared" si="26"/>
        <v>120</v>
      </c>
      <c r="C154" s="8">
        <f t="shared" si="22"/>
        <v>120</v>
      </c>
      <c r="D154" s="9">
        <f t="shared" si="27"/>
        <v>415.11652357775347</v>
      </c>
      <c r="E154" s="9">
        <f t="shared" si="28"/>
        <v>70001.20378653667</v>
      </c>
      <c r="G154" s="13">
        <f t="shared" si="29"/>
        <v>120</v>
      </c>
      <c r="H154" s="8">
        <f t="shared" si="23"/>
        <v>120</v>
      </c>
      <c r="I154" s="14">
        <f t="shared" si="24"/>
        <v>52937.5</v>
      </c>
      <c r="J154" s="9">
        <f t="shared" si="25"/>
        <v>52937.5</v>
      </c>
      <c r="K154" s="14">
        <f t="shared" si="18"/>
        <v>966.875</v>
      </c>
      <c r="L154" s="9">
        <f t="shared" si="30"/>
        <v>1020.775</v>
      </c>
      <c r="M154" s="14">
        <f t="shared" si="31"/>
        <v>437.5</v>
      </c>
      <c r="N154" s="9">
        <f t="shared" si="19"/>
        <v>437.5</v>
      </c>
      <c r="O154" s="14">
        <f t="shared" si="20"/>
        <v>529.375</v>
      </c>
      <c r="P154" s="9">
        <f t="shared" si="21"/>
        <v>529.375</v>
      </c>
      <c r="R154" s="13">
        <f t="shared" si="35"/>
        <v>120</v>
      </c>
      <c r="S154" s="8">
        <f t="shared" si="32"/>
        <v>120</v>
      </c>
      <c r="T154" s="9">
        <f t="shared" si="33"/>
        <v>1304.1780811639358</v>
      </c>
      <c r="U154" s="9">
        <f t="shared" si="34"/>
        <v>218167.19160848655</v>
      </c>
    </row>
    <row r="155" spans="2:21" ht="12.75">
      <c r="B155" s="12">
        <f t="shared" si="26"/>
        <v>119</v>
      </c>
      <c r="C155" s="8">
        <f t="shared" si="22"/>
        <v>121</v>
      </c>
      <c r="D155" s="9">
        <f t="shared" si="27"/>
        <v>420.00722271922007</v>
      </c>
      <c r="E155" s="9">
        <f t="shared" si="28"/>
        <v>70821.21100925589</v>
      </c>
      <c r="G155" s="13">
        <f t="shared" si="29"/>
        <v>119</v>
      </c>
      <c r="H155" s="8">
        <f t="shared" si="23"/>
        <v>121</v>
      </c>
      <c r="I155" s="14">
        <f t="shared" si="24"/>
        <v>52500</v>
      </c>
      <c r="J155" s="9">
        <f t="shared" si="25"/>
        <v>52500</v>
      </c>
      <c r="K155" s="14">
        <f t="shared" si="18"/>
        <v>962.5</v>
      </c>
      <c r="L155" s="9">
        <f t="shared" si="30"/>
        <v>1016.4</v>
      </c>
      <c r="M155" s="14">
        <f t="shared" si="31"/>
        <v>437.5</v>
      </c>
      <c r="N155" s="9">
        <f t="shared" si="19"/>
        <v>437.5</v>
      </c>
      <c r="O155" s="14">
        <f t="shared" si="20"/>
        <v>525</v>
      </c>
      <c r="P155" s="9">
        <f t="shared" si="21"/>
        <v>525</v>
      </c>
      <c r="R155" s="13">
        <f t="shared" si="35"/>
        <v>119</v>
      </c>
      <c r="S155" s="8">
        <f t="shared" si="32"/>
        <v>121</v>
      </c>
      <c r="T155" s="9">
        <f t="shared" si="33"/>
        <v>1309.0031496509193</v>
      </c>
      <c r="U155" s="9">
        <f t="shared" si="34"/>
        <v>218976.19475813748</v>
      </c>
    </row>
    <row r="156" spans="2:21" ht="12.75">
      <c r="B156" s="12">
        <f t="shared" si="26"/>
        <v>118</v>
      </c>
      <c r="C156" s="8">
        <f t="shared" si="22"/>
        <v>122</v>
      </c>
      <c r="D156" s="9">
        <f t="shared" si="27"/>
        <v>424.9272660555353</v>
      </c>
      <c r="E156" s="9">
        <f t="shared" si="28"/>
        <v>71646.13827531142</v>
      </c>
      <c r="G156" s="13">
        <f t="shared" si="29"/>
        <v>118</v>
      </c>
      <c r="H156" s="8">
        <f t="shared" si="23"/>
        <v>122</v>
      </c>
      <c r="I156" s="14">
        <f t="shared" si="24"/>
        <v>52062.5</v>
      </c>
      <c r="J156" s="9">
        <f t="shared" si="25"/>
        <v>52062.5</v>
      </c>
      <c r="K156" s="14">
        <f t="shared" si="18"/>
        <v>958.125</v>
      </c>
      <c r="L156" s="9">
        <f t="shared" si="30"/>
        <v>1012.025</v>
      </c>
      <c r="M156" s="14">
        <f t="shared" si="31"/>
        <v>437.5</v>
      </c>
      <c r="N156" s="9">
        <f t="shared" si="19"/>
        <v>437.5</v>
      </c>
      <c r="O156" s="14">
        <f t="shared" si="20"/>
        <v>520.625</v>
      </c>
      <c r="P156" s="9">
        <f t="shared" si="21"/>
        <v>520.625</v>
      </c>
      <c r="R156" s="13">
        <f t="shared" si="35"/>
        <v>118</v>
      </c>
      <c r="S156" s="8">
        <f t="shared" si="32"/>
        <v>122</v>
      </c>
      <c r="T156" s="9">
        <f t="shared" si="33"/>
        <v>1313.857168548825</v>
      </c>
      <c r="U156" s="9">
        <f t="shared" si="34"/>
        <v>219790.0519266863</v>
      </c>
    </row>
    <row r="157" spans="2:21" ht="12.75">
      <c r="B157" s="12">
        <f t="shared" si="26"/>
        <v>117</v>
      </c>
      <c r="C157" s="8">
        <f t="shared" si="22"/>
        <v>123</v>
      </c>
      <c r="D157" s="9">
        <f t="shared" si="27"/>
        <v>429.8768296518685</v>
      </c>
      <c r="E157" s="9">
        <f t="shared" si="28"/>
        <v>72476.01510496328</v>
      </c>
      <c r="G157" s="13">
        <f t="shared" si="29"/>
        <v>117</v>
      </c>
      <c r="H157" s="8">
        <f t="shared" si="23"/>
        <v>123</v>
      </c>
      <c r="I157" s="14">
        <f t="shared" si="24"/>
        <v>51625</v>
      </c>
      <c r="J157" s="9">
        <f t="shared" si="25"/>
        <v>51625</v>
      </c>
      <c r="K157" s="14">
        <f t="shared" si="18"/>
        <v>953.75</v>
      </c>
      <c r="L157" s="9">
        <f t="shared" si="30"/>
        <v>1007.65</v>
      </c>
      <c r="M157" s="14">
        <f t="shared" si="31"/>
        <v>437.5</v>
      </c>
      <c r="N157" s="9">
        <f t="shared" si="19"/>
        <v>437.5</v>
      </c>
      <c r="O157" s="14">
        <f t="shared" si="20"/>
        <v>516.25</v>
      </c>
      <c r="P157" s="9">
        <f t="shared" si="21"/>
        <v>516.25</v>
      </c>
      <c r="R157" s="13">
        <f t="shared" si="35"/>
        <v>117</v>
      </c>
      <c r="S157" s="8">
        <f t="shared" si="32"/>
        <v>123</v>
      </c>
      <c r="T157" s="9">
        <f t="shared" si="33"/>
        <v>1318.7403115601178</v>
      </c>
      <c r="U157" s="9">
        <f t="shared" si="34"/>
        <v>220608.79223824642</v>
      </c>
    </row>
    <row r="158" spans="2:21" ht="12.75">
      <c r="B158" s="12">
        <f t="shared" si="26"/>
        <v>116</v>
      </c>
      <c r="C158" s="8">
        <f t="shared" si="22"/>
        <v>124</v>
      </c>
      <c r="D158" s="9">
        <f t="shared" si="27"/>
        <v>434.8560906297797</v>
      </c>
      <c r="E158" s="9">
        <f t="shared" si="28"/>
        <v>73310.87119559306</v>
      </c>
      <c r="G158" s="13">
        <f t="shared" si="29"/>
        <v>116</v>
      </c>
      <c r="H158" s="8">
        <f t="shared" si="23"/>
        <v>124</v>
      </c>
      <c r="I158" s="14">
        <f t="shared" si="24"/>
        <v>51187.5</v>
      </c>
      <c r="J158" s="9">
        <f t="shared" si="25"/>
        <v>51187.5</v>
      </c>
      <c r="K158" s="14">
        <f t="shared" si="18"/>
        <v>949.375</v>
      </c>
      <c r="L158" s="9">
        <f t="shared" si="30"/>
        <v>1003.275</v>
      </c>
      <c r="M158" s="14">
        <f t="shared" si="31"/>
        <v>437.5</v>
      </c>
      <c r="N158" s="9">
        <f t="shared" si="19"/>
        <v>437.5</v>
      </c>
      <c r="O158" s="14">
        <f t="shared" si="20"/>
        <v>511.875</v>
      </c>
      <c r="P158" s="9">
        <f t="shared" si="21"/>
        <v>511.875</v>
      </c>
      <c r="R158" s="13">
        <f t="shared" si="35"/>
        <v>116</v>
      </c>
      <c r="S158" s="8">
        <f t="shared" si="32"/>
        <v>124</v>
      </c>
      <c r="T158" s="9">
        <f t="shared" si="33"/>
        <v>1323.6527534294785</v>
      </c>
      <c r="U158" s="9">
        <f t="shared" si="34"/>
        <v>221432.4449916759</v>
      </c>
    </row>
    <row r="159" spans="2:21" ht="12.75">
      <c r="B159" s="12">
        <f t="shared" si="26"/>
        <v>115</v>
      </c>
      <c r="C159" s="8">
        <f t="shared" si="22"/>
        <v>125</v>
      </c>
      <c r="D159" s="9">
        <f t="shared" si="27"/>
        <v>439.86522717355837</v>
      </c>
      <c r="E159" s="9">
        <f t="shared" si="28"/>
        <v>74150.73642276663</v>
      </c>
      <c r="G159" s="13">
        <f t="shared" si="29"/>
        <v>115</v>
      </c>
      <c r="H159" s="8">
        <f t="shared" si="23"/>
        <v>125</v>
      </c>
      <c r="I159" s="14">
        <f t="shared" si="24"/>
        <v>50750</v>
      </c>
      <c r="J159" s="9">
        <f t="shared" si="25"/>
        <v>50750</v>
      </c>
      <c r="K159" s="14">
        <f t="shared" si="18"/>
        <v>945</v>
      </c>
      <c r="L159" s="9">
        <f t="shared" si="30"/>
        <v>998.9</v>
      </c>
      <c r="M159" s="14">
        <f t="shared" si="31"/>
        <v>437.5</v>
      </c>
      <c r="N159" s="9">
        <f t="shared" si="19"/>
        <v>437.5</v>
      </c>
      <c r="O159" s="14">
        <f t="shared" si="20"/>
        <v>507.5</v>
      </c>
      <c r="P159" s="9">
        <f t="shared" si="21"/>
        <v>507.5</v>
      </c>
      <c r="R159" s="13">
        <f t="shared" si="35"/>
        <v>115</v>
      </c>
      <c r="S159" s="8">
        <f t="shared" si="32"/>
        <v>125</v>
      </c>
      <c r="T159" s="9">
        <f t="shared" si="33"/>
        <v>1328.5946699500555</v>
      </c>
      <c r="U159" s="9">
        <f t="shared" si="34"/>
        <v>222261.03966162595</v>
      </c>
    </row>
    <row r="160" spans="2:21" ht="12.75">
      <c r="B160" s="12">
        <f t="shared" si="26"/>
        <v>114</v>
      </c>
      <c r="C160" s="8">
        <f t="shared" si="22"/>
        <v>126</v>
      </c>
      <c r="D160" s="9">
        <f t="shared" si="27"/>
        <v>444.9044185365998</v>
      </c>
      <c r="E160" s="9">
        <f t="shared" si="28"/>
        <v>74995.64084130322</v>
      </c>
      <c r="G160" s="13">
        <f t="shared" si="29"/>
        <v>114</v>
      </c>
      <c r="H160" s="8">
        <f t="shared" si="23"/>
        <v>126</v>
      </c>
      <c r="I160" s="14">
        <f t="shared" si="24"/>
        <v>50312.5</v>
      </c>
      <c r="J160" s="9">
        <f t="shared" si="25"/>
        <v>50312.5</v>
      </c>
      <c r="K160" s="14">
        <f t="shared" si="18"/>
        <v>940.625</v>
      </c>
      <c r="L160" s="9">
        <f t="shared" si="30"/>
        <v>994.525</v>
      </c>
      <c r="M160" s="14">
        <f t="shared" si="31"/>
        <v>437.5</v>
      </c>
      <c r="N160" s="9">
        <f t="shared" si="19"/>
        <v>437.5</v>
      </c>
      <c r="O160" s="14">
        <f t="shared" si="20"/>
        <v>503.125</v>
      </c>
      <c r="P160" s="9">
        <f t="shared" si="21"/>
        <v>503.125</v>
      </c>
      <c r="R160" s="13">
        <f t="shared" si="35"/>
        <v>114</v>
      </c>
      <c r="S160" s="8">
        <f t="shared" si="32"/>
        <v>126</v>
      </c>
      <c r="T160" s="9">
        <f t="shared" si="33"/>
        <v>1333.5662379697558</v>
      </c>
      <c r="U160" s="9">
        <f t="shared" si="34"/>
        <v>223094.6058995957</v>
      </c>
    </row>
    <row r="161" spans="2:21" ht="12.75">
      <c r="B161" s="12">
        <f t="shared" si="26"/>
        <v>113</v>
      </c>
      <c r="C161" s="8">
        <f t="shared" si="22"/>
        <v>127</v>
      </c>
      <c r="D161" s="9">
        <f t="shared" si="27"/>
        <v>449.97384504781934</v>
      </c>
      <c r="E161" s="9">
        <f t="shared" si="28"/>
        <v>75845.61468635104</v>
      </c>
      <c r="G161" s="13">
        <f t="shared" si="29"/>
        <v>113</v>
      </c>
      <c r="H161" s="8">
        <f t="shared" si="23"/>
        <v>127</v>
      </c>
      <c r="I161" s="14">
        <f t="shared" si="24"/>
        <v>49875</v>
      </c>
      <c r="J161" s="9">
        <f t="shared" si="25"/>
        <v>49875</v>
      </c>
      <c r="K161" s="14">
        <f t="shared" si="18"/>
        <v>936.25</v>
      </c>
      <c r="L161" s="9">
        <f t="shared" si="30"/>
        <v>990.15</v>
      </c>
      <c r="M161" s="14">
        <f t="shared" si="31"/>
        <v>437.5</v>
      </c>
      <c r="N161" s="9">
        <f t="shared" si="19"/>
        <v>437.5</v>
      </c>
      <c r="O161" s="14">
        <f t="shared" si="20"/>
        <v>498.75</v>
      </c>
      <c r="P161" s="9">
        <f t="shared" si="21"/>
        <v>498.75</v>
      </c>
      <c r="R161" s="13">
        <f t="shared" si="35"/>
        <v>113</v>
      </c>
      <c r="S161" s="8">
        <f t="shared" si="32"/>
        <v>127</v>
      </c>
      <c r="T161" s="9">
        <f t="shared" si="33"/>
        <v>1338.5676353975743</v>
      </c>
      <c r="U161" s="9">
        <f t="shared" si="34"/>
        <v>223933.1735349933</v>
      </c>
    </row>
    <row r="162" spans="2:21" ht="12.75">
      <c r="B162" s="12">
        <f t="shared" si="26"/>
        <v>112</v>
      </c>
      <c r="C162" s="8">
        <f t="shared" si="22"/>
        <v>128</v>
      </c>
      <c r="D162" s="9">
        <f t="shared" si="27"/>
        <v>455.07368811810625</v>
      </c>
      <c r="E162" s="9">
        <f t="shared" si="28"/>
        <v>76700.68837446914</v>
      </c>
      <c r="G162" s="13">
        <f t="shared" si="29"/>
        <v>112</v>
      </c>
      <c r="H162" s="8">
        <f t="shared" si="23"/>
        <v>128</v>
      </c>
      <c r="I162" s="14">
        <f t="shared" si="24"/>
        <v>49437.5</v>
      </c>
      <c r="J162" s="9">
        <f t="shared" si="25"/>
        <v>49437.5</v>
      </c>
      <c r="K162" s="14">
        <f t="shared" si="18"/>
        <v>931.875</v>
      </c>
      <c r="L162" s="9">
        <f t="shared" si="30"/>
        <v>985.775</v>
      </c>
      <c r="M162" s="14">
        <f t="shared" si="31"/>
        <v>437.5</v>
      </c>
      <c r="N162" s="9">
        <f t="shared" si="19"/>
        <v>437.5</v>
      </c>
      <c r="O162" s="14">
        <f t="shared" si="20"/>
        <v>494.375</v>
      </c>
      <c r="P162" s="9">
        <f t="shared" si="21"/>
        <v>494.375</v>
      </c>
      <c r="R162" s="13">
        <f t="shared" si="35"/>
        <v>112</v>
      </c>
      <c r="S162" s="8">
        <f t="shared" si="32"/>
        <v>128</v>
      </c>
      <c r="T162" s="9">
        <f t="shared" si="33"/>
        <v>1343.5990412099598</v>
      </c>
      <c r="U162" s="9">
        <f t="shared" si="34"/>
        <v>224776.77257620325</v>
      </c>
    </row>
    <row r="163" spans="2:21" ht="12.75">
      <c r="B163" s="12">
        <f t="shared" si="26"/>
        <v>111</v>
      </c>
      <c r="C163" s="8">
        <f t="shared" si="22"/>
        <v>129</v>
      </c>
      <c r="D163" s="9">
        <f t="shared" si="27"/>
        <v>460.2041302468149</v>
      </c>
      <c r="E163" s="9">
        <f t="shared" si="28"/>
        <v>77560.89250471596</v>
      </c>
      <c r="G163" s="13">
        <f t="shared" si="29"/>
        <v>111</v>
      </c>
      <c r="H163" s="8">
        <f t="shared" si="23"/>
        <v>129</v>
      </c>
      <c r="I163" s="14">
        <f t="shared" si="24"/>
        <v>49000</v>
      </c>
      <c r="J163" s="9">
        <f t="shared" si="25"/>
        <v>49000</v>
      </c>
      <c r="K163" s="14">
        <f aca="true" t="shared" si="36" ref="K163:K226">IF(G163&gt;=0,M163+O163,"")</f>
        <v>927.5</v>
      </c>
      <c r="L163" s="9">
        <f t="shared" si="30"/>
        <v>981.4</v>
      </c>
      <c r="M163" s="14">
        <f t="shared" si="31"/>
        <v>437.5</v>
      </c>
      <c r="N163" s="9">
        <f aca="true" t="shared" si="37" ref="N163:N226">IF(G163&gt;=0,M163*(1+$M$20)^$H163,"")</f>
        <v>437.5</v>
      </c>
      <c r="O163" s="14">
        <f aca="true" t="shared" si="38" ref="O163:O226">IF(G163&gt;=0,I163*$M$17,"")</f>
        <v>490</v>
      </c>
      <c r="P163" s="9">
        <f aca="true" t="shared" si="39" ref="P163:P226">IF(G163&gt;=0,O163*(1+$M$20)^$H163,"")</f>
        <v>490</v>
      </c>
      <c r="R163" s="13">
        <f t="shared" si="35"/>
        <v>111</v>
      </c>
      <c r="S163" s="8">
        <f t="shared" si="32"/>
        <v>129</v>
      </c>
      <c r="T163" s="9">
        <f t="shared" si="33"/>
        <v>1348.6606354572195</v>
      </c>
      <c r="U163" s="9">
        <f t="shared" si="34"/>
        <v>225625.43321166048</v>
      </c>
    </row>
    <row r="164" spans="2:21" ht="12.75">
      <c r="B164" s="12">
        <f t="shared" si="26"/>
        <v>110</v>
      </c>
      <c r="C164" s="8">
        <f aca="true" t="shared" si="40" ref="C164:C227">IF(B164&gt;=0,$E$20-B164,"")</f>
        <v>130</v>
      </c>
      <c r="D164" s="9">
        <f t="shared" si="27"/>
        <v>465.36535502829577</v>
      </c>
      <c r="E164" s="9">
        <f t="shared" si="28"/>
        <v>78426.25785974425</v>
      </c>
      <c r="G164" s="13">
        <f t="shared" si="29"/>
        <v>110</v>
      </c>
      <c r="H164" s="8">
        <f aca="true" t="shared" si="41" ref="H164:H227">IF(G164&gt;=0,$M$18-G164,"")</f>
        <v>130</v>
      </c>
      <c r="I164" s="14">
        <f aca="true" t="shared" si="42" ref="I164:I227">IF(G164&gt;=0,I163-M163,"")</f>
        <v>48562.5</v>
      </c>
      <c r="J164" s="9">
        <f aca="true" t="shared" si="43" ref="J164:J227">IF(G164&gt;=0,I164*(1+$M$20)^$H163,"")</f>
        <v>48562.5</v>
      </c>
      <c r="K164" s="14">
        <f t="shared" si="36"/>
        <v>923.125</v>
      </c>
      <c r="L164" s="9">
        <f t="shared" si="30"/>
        <v>977.025</v>
      </c>
      <c r="M164" s="14">
        <f t="shared" si="31"/>
        <v>437.5</v>
      </c>
      <c r="N164" s="9">
        <f t="shared" si="37"/>
        <v>437.5</v>
      </c>
      <c r="O164" s="14">
        <f t="shared" si="38"/>
        <v>485.625</v>
      </c>
      <c r="P164" s="9">
        <f t="shared" si="39"/>
        <v>485.625</v>
      </c>
      <c r="R164" s="13">
        <f t="shared" si="35"/>
        <v>110</v>
      </c>
      <c r="S164" s="8">
        <f t="shared" si="32"/>
        <v>130</v>
      </c>
      <c r="T164" s="9">
        <f t="shared" si="33"/>
        <v>1353.752599269963</v>
      </c>
      <c r="U164" s="9">
        <f t="shared" si="34"/>
        <v>226479.18581093044</v>
      </c>
    </row>
    <row r="165" spans="2:21" ht="12.75">
      <c r="B165" s="12">
        <f aca="true" t="shared" si="44" ref="B165:B228">B164-1</f>
        <v>109</v>
      </c>
      <c r="C165" s="8">
        <f t="shared" si="40"/>
        <v>131</v>
      </c>
      <c r="D165" s="9">
        <f aca="true" t="shared" si="45" ref="D165:D228">IF(B165&gt;=0,E164*$E$19,"")</f>
        <v>470.5575471584655</v>
      </c>
      <c r="E165" s="9">
        <f aca="true" t="shared" si="46" ref="E165:E228">IF(B165&gt;=0,E164+D165+($E$18*(1+$E$21)^$C165),"")</f>
        <v>79296.81540690271</v>
      </c>
      <c r="G165" s="13">
        <f aca="true" t="shared" si="47" ref="G165:G228">G164-1</f>
        <v>109</v>
      </c>
      <c r="H165" s="8">
        <f t="shared" si="41"/>
        <v>131</v>
      </c>
      <c r="I165" s="14">
        <f t="shared" si="42"/>
        <v>48125</v>
      </c>
      <c r="J165" s="9">
        <f t="shared" si="43"/>
        <v>48125</v>
      </c>
      <c r="K165" s="14">
        <f t="shared" si="36"/>
        <v>918.75</v>
      </c>
      <c r="L165" s="9">
        <f aca="true" t="shared" si="48" ref="L165:L228">IF(G165&gt;=0,N165+P165+(SUM($N$21:$P$23)),"")</f>
        <v>972.65</v>
      </c>
      <c r="M165" s="14">
        <f aca="true" t="shared" si="49" ref="M165:M228">IF(G165&gt;=0,$M$19,"")</f>
        <v>437.5</v>
      </c>
      <c r="N165" s="9">
        <f t="shared" si="37"/>
        <v>437.5</v>
      </c>
      <c r="O165" s="14">
        <f t="shared" si="38"/>
        <v>481.25</v>
      </c>
      <c r="P165" s="9">
        <f t="shared" si="39"/>
        <v>481.25</v>
      </c>
      <c r="R165" s="13">
        <f t="shared" si="35"/>
        <v>109</v>
      </c>
      <c r="S165" s="8">
        <f aca="true" t="shared" si="50" ref="S165:S228">IF(R165&gt;=0,$U$20-R165,"")</f>
        <v>131</v>
      </c>
      <c r="T165" s="9">
        <f aca="true" t="shared" si="51" ref="T165:T228">IF(R165&gt;=0,U164*$U$19,"")</f>
        <v>1358.8751148655826</v>
      </c>
      <c r="U165" s="9">
        <f aca="true" t="shared" si="52" ref="U165:U228">IF(R165&gt;=0,U164+T165+($U$18*(1+$U$21)^$S165)-$U$13,"")</f>
        <v>227338.06092579602</v>
      </c>
    </row>
    <row r="166" spans="2:21" ht="12.75">
      <c r="B166" s="12">
        <f t="shared" si="44"/>
        <v>108</v>
      </c>
      <c r="C166" s="8">
        <f t="shared" si="40"/>
        <v>132</v>
      </c>
      <c r="D166" s="9">
        <f t="shared" si="45"/>
        <v>475.78089244141626</v>
      </c>
      <c r="E166" s="9">
        <f t="shared" si="46"/>
        <v>80172.59629934412</v>
      </c>
      <c r="G166" s="13">
        <f t="shared" si="47"/>
        <v>108</v>
      </c>
      <c r="H166" s="8">
        <f t="shared" si="41"/>
        <v>132</v>
      </c>
      <c r="I166" s="14">
        <f t="shared" si="42"/>
        <v>47687.5</v>
      </c>
      <c r="J166" s="9">
        <f t="shared" si="43"/>
        <v>47687.5</v>
      </c>
      <c r="K166" s="14">
        <f t="shared" si="36"/>
        <v>914.375</v>
      </c>
      <c r="L166" s="9">
        <f t="shared" si="48"/>
        <v>968.275</v>
      </c>
      <c r="M166" s="14">
        <f t="shared" si="49"/>
        <v>437.5</v>
      </c>
      <c r="N166" s="9">
        <f t="shared" si="37"/>
        <v>437.5</v>
      </c>
      <c r="O166" s="14">
        <f t="shared" si="38"/>
        <v>476.875</v>
      </c>
      <c r="P166" s="9">
        <f t="shared" si="39"/>
        <v>476.875</v>
      </c>
      <c r="R166" s="13">
        <f aca="true" t="shared" si="53" ref="R166:R229">R165-1</f>
        <v>108</v>
      </c>
      <c r="S166" s="8">
        <f t="shared" si="50"/>
        <v>132</v>
      </c>
      <c r="T166" s="9">
        <f t="shared" si="51"/>
        <v>1364.0283655547762</v>
      </c>
      <c r="U166" s="9">
        <f t="shared" si="52"/>
        <v>228202.0892913508</v>
      </c>
    </row>
    <row r="167" spans="2:21" ht="12.75">
      <c r="B167" s="12">
        <f t="shared" si="44"/>
        <v>107</v>
      </c>
      <c r="C167" s="8">
        <f t="shared" si="40"/>
        <v>133</v>
      </c>
      <c r="D167" s="9">
        <f t="shared" si="45"/>
        <v>481.03557779606473</v>
      </c>
      <c r="E167" s="9">
        <f t="shared" si="46"/>
        <v>81053.63187714019</v>
      </c>
      <c r="G167" s="13">
        <f t="shared" si="47"/>
        <v>107</v>
      </c>
      <c r="H167" s="8">
        <f t="shared" si="41"/>
        <v>133</v>
      </c>
      <c r="I167" s="14">
        <f t="shared" si="42"/>
        <v>47250</v>
      </c>
      <c r="J167" s="9">
        <f t="shared" si="43"/>
        <v>47250</v>
      </c>
      <c r="K167" s="14">
        <f t="shared" si="36"/>
        <v>910</v>
      </c>
      <c r="L167" s="9">
        <f t="shared" si="48"/>
        <v>963.9</v>
      </c>
      <c r="M167" s="14">
        <f t="shared" si="49"/>
        <v>437.5</v>
      </c>
      <c r="N167" s="9">
        <f t="shared" si="37"/>
        <v>437.5</v>
      </c>
      <c r="O167" s="14">
        <f t="shared" si="38"/>
        <v>472.5</v>
      </c>
      <c r="P167" s="9">
        <f t="shared" si="39"/>
        <v>472.5</v>
      </c>
      <c r="R167" s="13">
        <f t="shared" si="53"/>
        <v>107</v>
      </c>
      <c r="S167" s="8">
        <f t="shared" si="50"/>
        <v>133</v>
      </c>
      <c r="T167" s="9">
        <f t="shared" si="51"/>
        <v>1369.2125357481048</v>
      </c>
      <c r="U167" s="9">
        <f t="shared" si="52"/>
        <v>229071.3018270989</v>
      </c>
    </row>
    <row r="168" spans="2:21" ht="12.75">
      <c r="B168" s="12">
        <f t="shared" si="44"/>
        <v>106</v>
      </c>
      <c r="C168" s="8">
        <f t="shared" si="40"/>
        <v>134</v>
      </c>
      <c r="D168" s="9">
        <f t="shared" si="45"/>
        <v>486.32179126284115</v>
      </c>
      <c r="E168" s="9">
        <f t="shared" si="46"/>
        <v>81939.95366840303</v>
      </c>
      <c r="G168" s="13">
        <f t="shared" si="47"/>
        <v>106</v>
      </c>
      <c r="H168" s="8">
        <f t="shared" si="41"/>
        <v>134</v>
      </c>
      <c r="I168" s="14">
        <f t="shared" si="42"/>
        <v>46812.5</v>
      </c>
      <c r="J168" s="9">
        <f t="shared" si="43"/>
        <v>46812.5</v>
      </c>
      <c r="K168" s="14">
        <f t="shared" si="36"/>
        <v>905.625</v>
      </c>
      <c r="L168" s="9">
        <f t="shared" si="48"/>
        <v>959.525</v>
      </c>
      <c r="M168" s="14">
        <f t="shared" si="49"/>
        <v>437.5</v>
      </c>
      <c r="N168" s="9">
        <f t="shared" si="37"/>
        <v>437.5</v>
      </c>
      <c r="O168" s="14">
        <f t="shared" si="38"/>
        <v>468.125</v>
      </c>
      <c r="P168" s="9">
        <f t="shared" si="39"/>
        <v>468.125</v>
      </c>
      <c r="R168" s="13">
        <f t="shared" si="53"/>
        <v>106</v>
      </c>
      <c r="S168" s="8">
        <f t="shared" si="50"/>
        <v>134</v>
      </c>
      <c r="T168" s="9">
        <f t="shared" si="51"/>
        <v>1374.4278109625934</v>
      </c>
      <c r="U168" s="9">
        <f t="shared" si="52"/>
        <v>229945.72963806152</v>
      </c>
    </row>
    <row r="169" spans="2:21" ht="12.75">
      <c r="B169" s="12">
        <f t="shared" si="44"/>
        <v>105</v>
      </c>
      <c r="C169" s="8">
        <f t="shared" si="40"/>
        <v>135</v>
      </c>
      <c r="D169" s="9">
        <f t="shared" si="45"/>
        <v>491.6397220104182</v>
      </c>
      <c r="E169" s="9">
        <f t="shared" si="46"/>
        <v>82831.59339041344</v>
      </c>
      <c r="G169" s="13">
        <f t="shared" si="47"/>
        <v>105</v>
      </c>
      <c r="H169" s="8">
        <f t="shared" si="41"/>
        <v>135</v>
      </c>
      <c r="I169" s="14">
        <f t="shared" si="42"/>
        <v>46375</v>
      </c>
      <c r="J169" s="9">
        <f t="shared" si="43"/>
        <v>46375</v>
      </c>
      <c r="K169" s="14">
        <f t="shared" si="36"/>
        <v>901.25</v>
      </c>
      <c r="L169" s="9">
        <f t="shared" si="48"/>
        <v>955.15</v>
      </c>
      <c r="M169" s="14">
        <f t="shared" si="49"/>
        <v>437.5</v>
      </c>
      <c r="N169" s="9">
        <f t="shared" si="37"/>
        <v>437.5</v>
      </c>
      <c r="O169" s="14">
        <f t="shared" si="38"/>
        <v>463.75</v>
      </c>
      <c r="P169" s="9">
        <f t="shared" si="39"/>
        <v>463.75</v>
      </c>
      <c r="R169" s="13">
        <f t="shared" si="53"/>
        <v>105</v>
      </c>
      <c r="S169" s="8">
        <f t="shared" si="50"/>
        <v>135</v>
      </c>
      <c r="T169" s="9">
        <f t="shared" si="51"/>
        <v>1379.6743778283692</v>
      </c>
      <c r="U169" s="9">
        <f t="shared" si="52"/>
        <v>230825.4040158899</v>
      </c>
    </row>
    <row r="170" spans="2:21" ht="12.75">
      <c r="B170" s="12">
        <f t="shared" si="44"/>
        <v>104</v>
      </c>
      <c r="C170" s="8">
        <f t="shared" si="40"/>
        <v>136</v>
      </c>
      <c r="D170" s="9">
        <f t="shared" si="45"/>
        <v>496.9895603424807</v>
      </c>
      <c r="E170" s="9">
        <f t="shared" si="46"/>
        <v>83728.58295075592</v>
      </c>
      <c r="G170" s="13">
        <f t="shared" si="47"/>
        <v>104</v>
      </c>
      <c r="H170" s="8">
        <f t="shared" si="41"/>
        <v>136</v>
      </c>
      <c r="I170" s="14">
        <f t="shared" si="42"/>
        <v>45937.5</v>
      </c>
      <c r="J170" s="9">
        <f t="shared" si="43"/>
        <v>45937.5</v>
      </c>
      <c r="K170" s="14">
        <f t="shared" si="36"/>
        <v>896.875</v>
      </c>
      <c r="L170" s="9">
        <f t="shared" si="48"/>
        <v>950.775</v>
      </c>
      <c r="M170" s="14">
        <f t="shared" si="49"/>
        <v>437.5</v>
      </c>
      <c r="N170" s="9">
        <f t="shared" si="37"/>
        <v>437.5</v>
      </c>
      <c r="O170" s="14">
        <f t="shared" si="38"/>
        <v>459.375</v>
      </c>
      <c r="P170" s="9">
        <f t="shared" si="39"/>
        <v>459.375</v>
      </c>
      <c r="R170" s="13">
        <f t="shared" si="53"/>
        <v>104</v>
      </c>
      <c r="S170" s="8">
        <f t="shared" si="50"/>
        <v>136</v>
      </c>
      <c r="T170" s="9">
        <f t="shared" si="51"/>
        <v>1384.9524240953394</v>
      </c>
      <c r="U170" s="9">
        <f t="shared" si="52"/>
        <v>231710.35643998522</v>
      </c>
    </row>
    <row r="171" spans="2:21" ht="12.75">
      <c r="B171" s="12">
        <f t="shared" si="44"/>
        <v>103</v>
      </c>
      <c r="C171" s="8">
        <f t="shared" si="40"/>
        <v>137</v>
      </c>
      <c r="D171" s="9">
        <f t="shared" si="45"/>
        <v>502.37149770453556</v>
      </c>
      <c r="E171" s="9">
        <f t="shared" si="46"/>
        <v>84630.95444846046</v>
      </c>
      <c r="G171" s="13">
        <f t="shared" si="47"/>
        <v>103</v>
      </c>
      <c r="H171" s="8">
        <f t="shared" si="41"/>
        <v>137</v>
      </c>
      <c r="I171" s="14">
        <f t="shared" si="42"/>
        <v>45500</v>
      </c>
      <c r="J171" s="9">
        <f t="shared" si="43"/>
        <v>45500</v>
      </c>
      <c r="K171" s="14">
        <f t="shared" si="36"/>
        <v>892.5</v>
      </c>
      <c r="L171" s="9">
        <f t="shared" si="48"/>
        <v>946.4</v>
      </c>
      <c r="M171" s="14">
        <f t="shared" si="49"/>
        <v>437.5</v>
      </c>
      <c r="N171" s="9">
        <f t="shared" si="37"/>
        <v>437.5</v>
      </c>
      <c r="O171" s="14">
        <f t="shared" si="38"/>
        <v>455</v>
      </c>
      <c r="P171" s="9">
        <f t="shared" si="39"/>
        <v>455</v>
      </c>
      <c r="R171" s="13">
        <f t="shared" si="53"/>
        <v>103</v>
      </c>
      <c r="S171" s="8">
        <f t="shared" si="50"/>
        <v>137</v>
      </c>
      <c r="T171" s="9">
        <f t="shared" si="51"/>
        <v>1390.2621386399114</v>
      </c>
      <c r="U171" s="9">
        <f t="shared" si="52"/>
        <v>232600.61857862514</v>
      </c>
    </row>
    <row r="172" spans="2:21" ht="12.75">
      <c r="B172" s="12">
        <f t="shared" si="44"/>
        <v>102</v>
      </c>
      <c r="C172" s="8">
        <f t="shared" si="40"/>
        <v>138</v>
      </c>
      <c r="D172" s="9">
        <f t="shared" si="45"/>
        <v>507.7857266907628</v>
      </c>
      <c r="E172" s="9">
        <f t="shared" si="46"/>
        <v>85538.74017515122</v>
      </c>
      <c r="G172" s="13">
        <f t="shared" si="47"/>
        <v>102</v>
      </c>
      <c r="H172" s="8">
        <f t="shared" si="41"/>
        <v>138</v>
      </c>
      <c r="I172" s="14">
        <f t="shared" si="42"/>
        <v>45062.5</v>
      </c>
      <c r="J172" s="9">
        <f t="shared" si="43"/>
        <v>45062.5</v>
      </c>
      <c r="K172" s="14">
        <f t="shared" si="36"/>
        <v>888.125</v>
      </c>
      <c r="L172" s="9">
        <f t="shared" si="48"/>
        <v>942.025</v>
      </c>
      <c r="M172" s="14">
        <f t="shared" si="49"/>
        <v>437.5</v>
      </c>
      <c r="N172" s="9">
        <f t="shared" si="37"/>
        <v>437.5</v>
      </c>
      <c r="O172" s="14">
        <f t="shared" si="38"/>
        <v>450.625</v>
      </c>
      <c r="P172" s="9">
        <f t="shared" si="39"/>
        <v>450.625</v>
      </c>
      <c r="R172" s="13">
        <f t="shared" si="53"/>
        <v>102</v>
      </c>
      <c r="S172" s="8">
        <f t="shared" si="50"/>
        <v>138</v>
      </c>
      <c r="T172" s="9">
        <f t="shared" si="51"/>
        <v>1395.6037114717508</v>
      </c>
      <c r="U172" s="9">
        <f t="shared" si="52"/>
        <v>233496.2222900969</v>
      </c>
    </row>
    <row r="173" spans="2:21" ht="12.75">
      <c r="B173" s="12">
        <f t="shared" si="44"/>
        <v>101</v>
      </c>
      <c r="C173" s="8">
        <f t="shared" si="40"/>
        <v>139</v>
      </c>
      <c r="D173" s="9">
        <f t="shared" si="45"/>
        <v>513.2324410509074</v>
      </c>
      <c r="E173" s="9">
        <f t="shared" si="46"/>
        <v>86451.97261620213</v>
      </c>
      <c r="G173" s="13">
        <f t="shared" si="47"/>
        <v>101</v>
      </c>
      <c r="H173" s="8">
        <f t="shared" si="41"/>
        <v>139</v>
      </c>
      <c r="I173" s="14">
        <f t="shared" si="42"/>
        <v>44625</v>
      </c>
      <c r="J173" s="9">
        <f t="shared" si="43"/>
        <v>44625</v>
      </c>
      <c r="K173" s="14">
        <f t="shared" si="36"/>
        <v>883.75</v>
      </c>
      <c r="L173" s="9">
        <f t="shared" si="48"/>
        <v>937.65</v>
      </c>
      <c r="M173" s="14">
        <f t="shared" si="49"/>
        <v>437.5</v>
      </c>
      <c r="N173" s="9">
        <f t="shared" si="37"/>
        <v>437.5</v>
      </c>
      <c r="O173" s="14">
        <f t="shared" si="38"/>
        <v>446.25</v>
      </c>
      <c r="P173" s="9">
        <f t="shared" si="39"/>
        <v>446.25</v>
      </c>
      <c r="R173" s="13">
        <f t="shared" si="53"/>
        <v>101</v>
      </c>
      <c r="S173" s="8">
        <f t="shared" si="50"/>
        <v>139</v>
      </c>
      <c r="T173" s="9">
        <f t="shared" si="51"/>
        <v>1400.9773337405813</v>
      </c>
      <c r="U173" s="9">
        <f t="shared" si="52"/>
        <v>234397.19962383748</v>
      </c>
    </row>
    <row r="174" spans="2:21" ht="12.75">
      <c r="B174" s="12">
        <f t="shared" si="44"/>
        <v>100</v>
      </c>
      <c r="C174" s="8">
        <f t="shared" si="40"/>
        <v>140</v>
      </c>
      <c r="D174" s="9">
        <f t="shared" si="45"/>
        <v>518.7118356972128</v>
      </c>
      <c r="E174" s="9">
        <f t="shared" si="46"/>
        <v>87370.68445189933</v>
      </c>
      <c r="G174" s="13">
        <f t="shared" si="47"/>
        <v>100</v>
      </c>
      <c r="H174" s="8">
        <f t="shared" si="41"/>
        <v>140</v>
      </c>
      <c r="I174" s="14">
        <f t="shared" si="42"/>
        <v>44187.5</v>
      </c>
      <c r="J174" s="9">
        <f t="shared" si="43"/>
        <v>44187.5</v>
      </c>
      <c r="K174" s="14">
        <f t="shared" si="36"/>
        <v>879.375</v>
      </c>
      <c r="L174" s="9">
        <f t="shared" si="48"/>
        <v>933.275</v>
      </c>
      <c r="M174" s="14">
        <f t="shared" si="49"/>
        <v>437.5</v>
      </c>
      <c r="N174" s="9">
        <f t="shared" si="37"/>
        <v>437.5</v>
      </c>
      <c r="O174" s="14">
        <f t="shared" si="38"/>
        <v>441.875</v>
      </c>
      <c r="P174" s="9">
        <f t="shared" si="39"/>
        <v>441.875</v>
      </c>
      <c r="R174" s="13">
        <f t="shared" si="53"/>
        <v>100</v>
      </c>
      <c r="S174" s="8">
        <f t="shared" si="50"/>
        <v>140</v>
      </c>
      <c r="T174" s="9">
        <f t="shared" si="51"/>
        <v>1406.383197743025</v>
      </c>
      <c r="U174" s="9">
        <f t="shared" si="52"/>
        <v>235303.58282158052</v>
      </c>
    </row>
    <row r="175" spans="2:21" ht="12.75">
      <c r="B175" s="12">
        <f t="shared" si="44"/>
        <v>99</v>
      </c>
      <c r="C175" s="8">
        <f t="shared" si="40"/>
        <v>141</v>
      </c>
      <c r="D175" s="9">
        <f t="shared" si="45"/>
        <v>524.224106711396</v>
      </c>
      <c r="E175" s="9">
        <f t="shared" si="46"/>
        <v>88294.90855861072</v>
      </c>
      <c r="G175" s="13">
        <f t="shared" si="47"/>
        <v>99</v>
      </c>
      <c r="H175" s="8">
        <f t="shared" si="41"/>
        <v>141</v>
      </c>
      <c r="I175" s="14">
        <f t="shared" si="42"/>
        <v>43750</v>
      </c>
      <c r="J175" s="9">
        <f t="shared" si="43"/>
        <v>43750</v>
      </c>
      <c r="K175" s="14">
        <f t="shared" si="36"/>
        <v>875</v>
      </c>
      <c r="L175" s="9">
        <f t="shared" si="48"/>
        <v>928.9</v>
      </c>
      <c r="M175" s="14">
        <f t="shared" si="49"/>
        <v>437.5</v>
      </c>
      <c r="N175" s="9">
        <f t="shared" si="37"/>
        <v>437.5</v>
      </c>
      <c r="O175" s="14">
        <f t="shared" si="38"/>
        <v>437.5</v>
      </c>
      <c r="P175" s="9">
        <f t="shared" si="39"/>
        <v>437.5</v>
      </c>
      <c r="R175" s="13">
        <f t="shared" si="53"/>
        <v>99</v>
      </c>
      <c r="S175" s="8">
        <f t="shared" si="50"/>
        <v>141</v>
      </c>
      <c r="T175" s="9">
        <f t="shared" si="51"/>
        <v>1411.8214969294831</v>
      </c>
      <c r="U175" s="9">
        <f t="shared" si="52"/>
        <v>236215.40431851</v>
      </c>
    </row>
    <row r="176" spans="2:21" ht="12.75">
      <c r="B176" s="12">
        <f t="shared" si="44"/>
        <v>98</v>
      </c>
      <c r="C176" s="8">
        <f t="shared" si="40"/>
        <v>142</v>
      </c>
      <c r="D176" s="9">
        <f t="shared" si="45"/>
        <v>529.7694513516643</v>
      </c>
      <c r="E176" s="9">
        <f t="shared" si="46"/>
        <v>89224.67800996239</v>
      </c>
      <c r="G176" s="13">
        <f t="shared" si="47"/>
        <v>98</v>
      </c>
      <c r="H176" s="8">
        <f t="shared" si="41"/>
        <v>142</v>
      </c>
      <c r="I176" s="14">
        <f t="shared" si="42"/>
        <v>43312.5</v>
      </c>
      <c r="J176" s="9">
        <f t="shared" si="43"/>
        <v>43312.5</v>
      </c>
      <c r="K176" s="14">
        <f t="shared" si="36"/>
        <v>870.625</v>
      </c>
      <c r="L176" s="9">
        <f t="shared" si="48"/>
        <v>924.525</v>
      </c>
      <c r="M176" s="14">
        <f t="shared" si="49"/>
        <v>437.5</v>
      </c>
      <c r="N176" s="9">
        <f t="shared" si="37"/>
        <v>437.5</v>
      </c>
      <c r="O176" s="14">
        <f t="shared" si="38"/>
        <v>433.125</v>
      </c>
      <c r="P176" s="9">
        <f t="shared" si="39"/>
        <v>433.125</v>
      </c>
      <c r="R176" s="13">
        <f t="shared" si="53"/>
        <v>98</v>
      </c>
      <c r="S176" s="8">
        <f t="shared" si="50"/>
        <v>142</v>
      </c>
      <c r="T176" s="9">
        <f t="shared" si="51"/>
        <v>1417.29242591106</v>
      </c>
      <c r="U176" s="9">
        <f t="shared" si="52"/>
        <v>237132.69674442106</v>
      </c>
    </row>
    <row r="177" spans="2:21" ht="12.75">
      <c r="B177" s="12">
        <f t="shared" si="44"/>
        <v>97</v>
      </c>
      <c r="C177" s="8">
        <f t="shared" si="40"/>
        <v>143</v>
      </c>
      <c r="D177" s="9">
        <f t="shared" si="45"/>
        <v>535.3480680597743</v>
      </c>
      <c r="E177" s="9">
        <f t="shared" si="46"/>
        <v>90160.02607802216</v>
      </c>
      <c r="G177" s="13">
        <f t="shared" si="47"/>
        <v>97</v>
      </c>
      <c r="H177" s="8">
        <f t="shared" si="41"/>
        <v>143</v>
      </c>
      <c r="I177" s="14">
        <f t="shared" si="42"/>
        <v>42875</v>
      </c>
      <c r="J177" s="9">
        <f t="shared" si="43"/>
        <v>42875</v>
      </c>
      <c r="K177" s="14">
        <f t="shared" si="36"/>
        <v>866.25</v>
      </c>
      <c r="L177" s="9">
        <f t="shared" si="48"/>
        <v>920.15</v>
      </c>
      <c r="M177" s="14">
        <f t="shared" si="49"/>
        <v>437.5</v>
      </c>
      <c r="N177" s="9">
        <f t="shared" si="37"/>
        <v>437.5</v>
      </c>
      <c r="O177" s="14">
        <f t="shared" si="38"/>
        <v>428.75</v>
      </c>
      <c r="P177" s="9">
        <f t="shared" si="39"/>
        <v>428.75</v>
      </c>
      <c r="R177" s="13">
        <f t="shared" si="53"/>
        <v>97</v>
      </c>
      <c r="S177" s="8">
        <f t="shared" si="50"/>
        <v>143</v>
      </c>
      <c r="T177" s="9">
        <f t="shared" si="51"/>
        <v>1422.7961804665265</v>
      </c>
      <c r="U177" s="9">
        <f t="shared" si="52"/>
        <v>238055.4929248876</v>
      </c>
    </row>
    <row r="178" spans="2:21" ht="12.75">
      <c r="B178" s="12">
        <f t="shared" si="44"/>
        <v>96</v>
      </c>
      <c r="C178" s="8">
        <f t="shared" si="40"/>
        <v>144</v>
      </c>
      <c r="D178" s="9">
        <f t="shared" si="45"/>
        <v>540.9601564681329</v>
      </c>
      <c r="E178" s="9">
        <f t="shared" si="46"/>
        <v>91100.9862344903</v>
      </c>
      <c r="G178" s="13">
        <f t="shared" si="47"/>
        <v>96</v>
      </c>
      <c r="H178" s="8">
        <f t="shared" si="41"/>
        <v>144</v>
      </c>
      <c r="I178" s="14">
        <f t="shared" si="42"/>
        <v>42437.5</v>
      </c>
      <c r="J178" s="9">
        <f t="shared" si="43"/>
        <v>42437.5</v>
      </c>
      <c r="K178" s="14">
        <f t="shared" si="36"/>
        <v>861.875</v>
      </c>
      <c r="L178" s="9">
        <f t="shared" si="48"/>
        <v>915.775</v>
      </c>
      <c r="M178" s="14">
        <f t="shared" si="49"/>
        <v>437.5</v>
      </c>
      <c r="N178" s="9">
        <f t="shared" si="37"/>
        <v>437.5</v>
      </c>
      <c r="O178" s="14">
        <f t="shared" si="38"/>
        <v>424.375</v>
      </c>
      <c r="P178" s="9">
        <f t="shared" si="39"/>
        <v>424.375</v>
      </c>
      <c r="R178" s="13">
        <f t="shared" si="53"/>
        <v>96</v>
      </c>
      <c r="S178" s="8">
        <f t="shared" si="50"/>
        <v>144</v>
      </c>
      <c r="T178" s="9">
        <f t="shared" si="51"/>
        <v>1428.3329575493256</v>
      </c>
      <c r="U178" s="9">
        <f t="shared" si="52"/>
        <v>238983.8258824369</v>
      </c>
    </row>
    <row r="179" spans="2:21" ht="12.75">
      <c r="B179" s="12">
        <f t="shared" si="44"/>
        <v>95</v>
      </c>
      <c r="C179" s="8">
        <f t="shared" si="40"/>
        <v>145</v>
      </c>
      <c r="D179" s="9">
        <f t="shared" si="45"/>
        <v>546.6059174069418</v>
      </c>
      <c r="E179" s="9">
        <f t="shared" si="46"/>
        <v>92047.59215189723</v>
      </c>
      <c r="G179" s="13">
        <f t="shared" si="47"/>
        <v>95</v>
      </c>
      <c r="H179" s="8">
        <f t="shared" si="41"/>
        <v>145</v>
      </c>
      <c r="I179" s="14">
        <f t="shared" si="42"/>
        <v>42000</v>
      </c>
      <c r="J179" s="9">
        <f t="shared" si="43"/>
        <v>42000</v>
      </c>
      <c r="K179" s="14">
        <f t="shared" si="36"/>
        <v>857.5</v>
      </c>
      <c r="L179" s="9">
        <f t="shared" si="48"/>
        <v>911.4</v>
      </c>
      <c r="M179" s="14">
        <f t="shared" si="49"/>
        <v>437.5</v>
      </c>
      <c r="N179" s="9">
        <f t="shared" si="37"/>
        <v>437.5</v>
      </c>
      <c r="O179" s="14">
        <f t="shared" si="38"/>
        <v>420</v>
      </c>
      <c r="P179" s="9">
        <f t="shared" si="39"/>
        <v>420</v>
      </c>
      <c r="R179" s="13">
        <f t="shared" si="53"/>
        <v>95</v>
      </c>
      <c r="S179" s="8">
        <f t="shared" si="50"/>
        <v>145</v>
      </c>
      <c r="T179" s="9">
        <f t="shared" si="51"/>
        <v>1433.9029552946215</v>
      </c>
      <c r="U179" s="9">
        <f t="shared" si="52"/>
        <v>239917.72883773153</v>
      </c>
    </row>
    <row r="180" spans="2:21" ht="12.75">
      <c r="B180" s="12">
        <f t="shared" si="44"/>
        <v>94</v>
      </c>
      <c r="C180" s="8">
        <f t="shared" si="40"/>
        <v>146</v>
      </c>
      <c r="D180" s="9">
        <f t="shared" si="45"/>
        <v>552.2855529113834</v>
      </c>
      <c r="E180" s="9">
        <f t="shared" si="46"/>
        <v>92999.87770480862</v>
      </c>
      <c r="G180" s="13">
        <f t="shared" si="47"/>
        <v>94</v>
      </c>
      <c r="H180" s="8">
        <f t="shared" si="41"/>
        <v>146</v>
      </c>
      <c r="I180" s="14">
        <f t="shared" si="42"/>
        <v>41562.5</v>
      </c>
      <c r="J180" s="9">
        <f t="shared" si="43"/>
        <v>41562.5</v>
      </c>
      <c r="K180" s="14">
        <f t="shared" si="36"/>
        <v>853.125</v>
      </c>
      <c r="L180" s="9">
        <f t="shared" si="48"/>
        <v>907.025</v>
      </c>
      <c r="M180" s="14">
        <f t="shared" si="49"/>
        <v>437.5</v>
      </c>
      <c r="N180" s="9">
        <f t="shared" si="37"/>
        <v>437.5</v>
      </c>
      <c r="O180" s="14">
        <f t="shared" si="38"/>
        <v>415.625</v>
      </c>
      <c r="P180" s="9">
        <f t="shared" si="39"/>
        <v>415.625</v>
      </c>
      <c r="R180" s="13">
        <f t="shared" si="53"/>
        <v>94</v>
      </c>
      <c r="S180" s="8">
        <f t="shared" si="50"/>
        <v>146</v>
      </c>
      <c r="T180" s="9">
        <f t="shared" si="51"/>
        <v>1439.5063730263892</v>
      </c>
      <c r="U180" s="9">
        <f t="shared" si="52"/>
        <v>240857.2352107579</v>
      </c>
    </row>
    <row r="181" spans="2:21" ht="12.75">
      <c r="B181" s="12">
        <f t="shared" si="44"/>
        <v>93</v>
      </c>
      <c r="C181" s="8">
        <f t="shared" si="40"/>
        <v>147</v>
      </c>
      <c r="D181" s="9">
        <f t="shared" si="45"/>
        <v>557.9992662288518</v>
      </c>
      <c r="E181" s="9">
        <f t="shared" si="46"/>
        <v>93957.87697103748</v>
      </c>
      <c r="G181" s="13">
        <f t="shared" si="47"/>
        <v>93</v>
      </c>
      <c r="H181" s="8">
        <f t="shared" si="41"/>
        <v>147</v>
      </c>
      <c r="I181" s="14">
        <f t="shared" si="42"/>
        <v>41125</v>
      </c>
      <c r="J181" s="9">
        <f t="shared" si="43"/>
        <v>41125</v>
      </c>
      <c r="K181" s="14">
        <f t="shared" si="36"/>
        <v>848.75</v>
      </c>
      <c r="L181" s="9">
        <f t="shared" si="48"/>
        <v>902.65</v>
      </c>
      <c r="M181" s="14">
        <f t="shared" si="49"/>
        <v>437.5</v>
      </c>
      <c r="N181" s="9">
        <f t="shared" si="37"/>
        <v>437.5</v>
      </c>
      <c r="O181" s="14">
        <f t="shared" si="38"/>
        <v>411.25</v>
      </c>
      <c r="P181" s="9">
        <f t="shared" si="39"/>
        <v>411.25</v>
      </c>
      <c r="R181" s="13">
        <f t="shared" si="53"/>
        <v>93</v>
      </c>
      <c r="S181" s="8">
        <f t="shared" si="50"/>
        <v>147</v>
      </c>
      <c r="T181" s="9">
        <f t="shared" si="51"/>
        <v>1445.1434112645475</v>
      </c>
      <c r="U181" s="9">
        <f t="shared" si="52"/>
        <v>241802.37862202246</v>
      </c>
    </row>
    <row r="182" spans="2:21" ht="12.75">
      <c r="B182" s="12">
        <f t="shared" si="44"/>
        <v>92</v>
      </c>
      <c r="C182" s="8">
        <f t="shared" si="40"/>
        <v>148</v>
      </c>
      <c r="D182" s="9">
        <f t="shared" si="45"/>
        <v>563.7472618262249</v>
      </c>
      <c r="E182" s="9">
        <f t="shared" si="46"/>
        <v>94921.6242328637</v>
      </c>
      <c r="G182" s="13">
        <f t="shared" si="47"/>
        <v>92</v>
      </c>
      <c r="H182" s="8">
        <f t="shared" si="41"/>
        <v>148</v>
      </c>
      <c r="I182" s="14">
        <f t="shared" si="42"/>
        <v>40687.5</v>
      </c>
      <c r="J182" s="9">
        <f t="shared" si="43"/>
        <v>40687.5</v>
      </c>
      <c r="K182" s="14">
        <f t="shared" si="36"/>
        <v>844.375</v>
      </c>
      <c r="L182" s="9">
        <f t="shared" si="48"/>
        <v>898.275</v>
      </c>
      <c r="M182" s="14">
        <f t="shared" si="49"/>
        <v>437.5</v>
      </c>
      <c r="N182" s="9">
        <f t="shared" si="37"/>
        <v>437.5</v>
      </c>
      <c r="O182" s="14">
        <f t="shared" si="38"/>
        <v>406.875</v>
      </c>
      <c r="P182" s="9">
        <f t="shared" si="39"/>
        <v>406.875</v>
      </c>
      <c r="R182" s="13">
        <f t="shared" si="53"/>
        <v>92</v>
      </c>
      <c r="S182" s="8">
        <f t="shared" si="50"/>
        <v>148</v>
      </c>
      <c r="T182" s="9">
        <f t="shared" si="51"/>
        <v>1450.8142717321348</v>
      </c>
      <c r="U182" s="9">
        <f t="shared" si="52"/>
        <v>242753.1928937546</v>
      </c>
    </row>
    <row r="183" spans="2:21" ht="12.75">
      <c r="B183" s="12">
        <f t="shared" si="44"/>
        <v>91</v>
      </c>
      <c r="C183" s="8">
        <f t="shared" si="40"/>
        <v>149</v>
      </c>
      <c r="D183" s="9">
        <f t="shared" si="45"/>
        <v>569.5297453971822</v>
      </c>
      <c r="E183" s="9">
        <f t="shared" si="46"/>
        <v>95891.15397826089</v>
      </c>
      <c r="G183" s="13">
        <f t="shared" si="47"/>
        <v>91</v>
      </c>
      <c r="H183" s="8">
        <f t="shared" si="41"/>
        <v>149</v>
      </c>
      <c r="I183" s="14">
        <f t="shared" si="42"/>
        <v>40250</v>
      </c>
      <c r="J183" s="9">
        <f t="shared" si="43"/>
        <v>40250</v>
      </c>
      <c r="K183" s="14">
        <f t="shared" si="36"/>
        <v>840</v>
      </c>
      <c r="L183" s="9">
        <f t="shared" si="48"/>
        <v>893.9</v>
      </c>
      <c r="M183" s="14">
        <f t="shared" si="49"/>
        <v>437.5</v>
      </c>
      <c r="N183" s="9">
        <f t="shared" si="37"/>
        <v>437.5</v>
      </c>
      <c r="O183" s="14">
        <f t="shared" si="38"/>
        <v>402.5</v>
      </c>
      <c r="P183" s="9">
        <f t="shared" si="39"/>
        <v>402.5</v>
      </c>
      <c r="R183" s="13">
        <f t="shared" si="53"/>
        <v>91</v>
      </c>
      <c r="S183" s="8">
        <f t="shared" si="50"/>
        <v>149</v>
      </c>
      <c r="T183" s="9">
        <f t="shared" si="51"/>
        <v>1456.5191573625277</v>
      </c>
      <c r="U183" s="9">
        <f t="shared" si="52"/>
        <v>243709.71205111712</v>
      </c>
    </row>
    <row r="184" spans="2:21" ht="12.75">
      <c r="B184" s="12">
        <f t="shared" si="44"/>
        <v>90</v>
      </c>
      <c r="C184" s="8">
        <f t="shared" si="40"/>
        <v>150</v>
      </c>
      <c r="D184" s="9">
        <f t="shared" si="45"/>
        <v>575.3469238695653</v>
      </c>
      <c r="E184" s="9">
        <f t="shared" si="46"/>
        <v>96866.50090213046</v>
      </c>
      <c r="G184" s="13">
        <f t="shared" si="47"/>
        <v>90</v>
      </c>
      <c r="H184" s="8">
        <f t="shared" si="41"/>
        <v>150</v>
      </c>
      <c r="I184" s="14">
        <f t="shared" si="42"/>
        <v>39812.5</v>
      </c>
      <c r="J184" s="9">
        <f t="shared" si="43"/>
        <v>39812.5</v>
      </c>
      <c r="K184" s="14">
        <f t="shared" si="36"/>
        <v>835.625</v>
      </c>
      <c r="L184" s="9">
        <f t="shared" si="48"/>
        <v>889.525</v>
      </c>
      <c r="M184" s="14">
        <f t="shared" si="49"/>
        <v>437.5</v>
      </c>
      <c r="N184" s="9">
        <f t="shared" si="37"/>
        <v>437.5</v>
      </c>
      <c r="O184" s="14">
        <f t="shared" si="38"/>
        <v>398.125</v>
      </c>
      <c r="P184" s="9">
        <f t="shared" si="39"/>
        <v>398.125</v>
      </c>
      <c r="R184" s="13">
        <f t="shared" si="53"/>
        <v>90</v>
      </c>
      <c r="S184" s="8">
        <f t="shared" si="50"/>
        <v>150</v>
      </c>
      <c r="T184" s="9">
        <f t="shared" si="51"/>
        <v>1462.2582723067028</v>
      </c>
      <c r="U184" s="9">
        <f t="shared" si="52"/>
        <v>244671.97032342383</v>
      </c>
    </row>
    <row r="185" spans="2:21" ht="12.75">
      <c r="B185" s="12">
        <f t="shared" si="44"/>
        <v>89</v>
      </c>
      <c r="C185" s="8">
        <f t="shared" si="40"/>
        <v>151</v>
      </c>
      <c r="D185" s="9">
        <f t="shared" si="45"/>
        <v>581.1990054127828</v>
      </c>
      <c r="E185" s="9">
        <f t="shared" si="46"/>
        <v>97847.69990754324</v>
      </c>
      <c r="G185" s="13">
        <f t="shared" si="47"/>
        <v>89</v>
      </c>
      <c r="H185" s="8">
        <f t="shared" si="41"/>
        <v>151</v>
      </c>
      <c r="I185" s="14">
        <f t="shared" si="42"/>
        <v>39375</v>
      </c>
      <c r="J185" s="9">
        <f t="shared" si="43"/>
        <v>39375</v>
      </c>
      <c r="K185" s="14">
        <f t="shared" si="36"/>
        <v>831.25</v>
      </c>
      <c r="L185" s="9">
        <f t="shared" si="48"/>
        <v>885.15</v>
      </c>
      <c r="M185" s="14">
        <f t="shared" si="49"/>
        <v>437.5</v>
      </c>
      <c r="N185" s="9">
        <f t="shared" si="37"/>
        <v>437.5</v>
      </c>
      <c r="O185" s="14">
        <f t="shared" si="38"/>
        <v>393.75</v>
      </c>
      <c r="P185" s="9">
        <f t="shared" si="39"/>
        <v>393.75</v>
      </c>
      <c r="R185" s="13">
        <f t="shared" si="53"/>
        <v>89</v>
      </c>
      <c r="S185" s="8">
        <f t="shared" si="50"/>
        <v>151</v>
      </c>
      <c r="T185" s="9">
        <f t="shared" si="51"/>
        <v>1468.031821940543</v>
      </c>
      <c r="U185" s="9">
        <f t="shared" si="52"/>
        <v>245640.00214536436</v>
      </c>
    </row>
    <row r="186" spans="2:21" ht="12.75">
      <c r="B186" s="12">
        <f t="shared" si="44"/>
        <v>88</v>
      </c>
      <c r="C186" s="8">
        <f t="shared" si="40"/>
        <v>152</v>
      </c>
      <c r="D186" s="9">
        <f t="shared" si="45"/>
        <v>587.0861994452595</v>
      </c>
      <c r="E186" s="9">
        <f t="shared" si="46"/>
        <v>98834.7861069885</v>
      </c>
      <c r="G186" s="13">
        <f t="shared" si="47"/>
        <v>88</v>
      </c>
      <c r="H186" s="8">
        <f t="shared" si="41"/>
        <v>152</v>
      </c>
      <c r="I186" s="14">
        <f t="shared" si="42"/>
        <v>38937.5</v>
      </c>
      <c r="J186" s="9">
        <f t="shared" si="43"/>
        <v>38937.5</v>
      </c>
      <c r="K186" s="14">
        <f t="shared" si="36"/>
        <v>826.875</v>
      </c>
      <c r="L186" s="9">
        <f t="shared" si="48"/>
        <v>880.775</v>
      </c>
      <c r="M186" s="14">
        <f t="shared" si="49"/>
        <v>437.5</v>
      </c>
      <c r="N186" s="9">
        <f t="shared" si="37"/>
        <v>437.5</v>
      </c>
      <c r="O186" s="14">
        <f t="shared" si="38"/>
        <v>389.375</v>
      </c>
      <c r="P186" s="9">
        <f t="shared" si="39"/>
        <v>389.375</v>
      </c>
      <c r="R186" s="13">
        <f t="shared" si="53"/>
        <v>88</v>
      </c>
      <c r="S186" s="8">
        <f t="shared" si="50"/>
        <v>152</v>
      </c>
      <c r="T186" s="9">
        <f t="shared" si="51"/>
        <v>1473.8400128721862</v>
      </c>
      <c r="U186" s="9">
        <f t="shared" si="52"/>
        <v>246613.84215823654</v>
      </c>
    </row>
    <row r="187" spans="2:21" ht="12.75">
      <c r="B187" s="12">
        <f t="shared" si="44"/>
        <v>87</v>
      </c>
      <c r="C187" s="8">
        <f t="shared" si="40"/>
        <v>153</v>
      </c>
      <c r="D187" s="9">
        <f t="shared" si="45"/>
        <v>593.008716641931</v>
      </c>
      <c r="E187" s="9">
        <f t="shared" si="46"/>
        <v>99827.79482363042</v>
      </c>
      <c r="G187" s="13">
        <f t="shared" si="47"/>
        <v>87</v>
      </c>
      <c r="H187" s="8">
        <f t="shared" si="41"/>
        <v>153</v>
      </c>
      <c r="I187" s="14">
        <f t="shared" si="42"/>
        <v>38500</v>
      </c>
      <c r="J187" s="9">
        <f t="shared" si="43"/>
        <v>38500</v>
      </c>
      <c r="K187" s="14">
        <f t="shared" si="36"/>
        <v>822.5</v>
      </c>
      <c r="L187" s="9">
        <f t="shared" si="48"/>
        <v>876.4</v>
      </c>
      <c r="M187" s="14">
        <f t="shared" si="49"/>
        <v>437.5</v>
      </c>
      <c r="N187" s="9">
        <f t="shared" si="37"/>
        <v>437.5</v>
      </c>
      <c r="O187" s="14">
        <f t="shared" si="38"/>
        <v>385</v>
      </c>
      <c r="P187" s="9">
        <f t="shared" si="39"/>
        <v>385</v>
      </c>
      <c r="R187" s="13">
        <f t="shared" si="53"/>
        <v>87</v>
      </c>
      <c r="S187" s="8">
        <f t="shared" si="50"/>
        <v>153</v>
      </c>
      <c r="T187" s="9">
        <f t="shared" si="51"/>
        <v>1479.6830529494193</v>
      </c>
      <c r="U187" s="9">
        <f t="shared" si="52"/>
        <v>247593.52521118597</v>
      </c>
    </row>
    <row r="188" spans="2:21" ht="12.75">
      <c r="B188" s="12">
        <f t="shared" si="44"/>
        <v>86</v>
      </c>
      <c r="C188" s="8">
        <f t="shared" si="40"/>
        <v>154</v>
      </c>
      <c r="D188" s="9">
        <f t="shared" si="45"/>
        <v>598.9667689417826</v>
      </c>
      <c r="E188" s="9">
        <f t="shared" si="46"/>
        <v>100826.7615925722</v>
      </c>
      <c r="G188" s="13">
        <f t="shared" si="47"/>
        <v>86</v>
      </c>
      <c r="H188" s="8">
        <f t="shared" si="41"/>
        <v>154</v>
      </c>
      <c r="I188" s="14">
        <f t="shared" si="42"/>
        <v>38062.5</v>
      </c>
      <c r="J188" s="9">
        <f t="shared" si="43"/>
        <v>38062.5</v>
      </c>
      <c r="K188" s="14">
        <f t="shared" si="36"/>
        <v>818.125</v>
      </c>
      <c r="L188" s="9">
        <f t="shared" si="48"/>
        <v>872.025</v>
      </c>
      <c r="M188" s="14">
        <f t="shared" si="49"/>
        <v>437.5</v>
      </c>
      <c r="N188" s="9">
        <f t="shared" si="37"/>
        <v>437.5</v>
      </c>
      <c r="O188" s="14">
        <f t="shared" si="38"/>
        <v>380.625</v>
      </c>
      <c r="P188" s="9">
        <f t="shared" si="39"/>
        <v>380.625</v>
      </c>
      <c r="R188" s="13">
        <f t="shared" si="53"/>
        <v>86</v>
      </c>
      <c r="S188" s="8">
        <f t="shared" si="50"/>
        <v>154</v>
      </c>
      <c r="T188" s="9">
        <f t="shared" si="51"/>
        <v>1485.561151267116</v>
      </c>
      <c r="U188" s="9">
        <f t="shared" si="52"/>
        <v>248579.0863624531</v>
      </c>
    </row>
    <row r="189" spans="2:21" ht="12.75">
      <c r="B189" s="12">
        <f t="shared" si="44"/>
        <v>85</v>
      </c>
      <c r="C189" s="8">
        <f t="shared" si="40"/>
        <v>155</v>
      </c>
      <c r="D189" s="9">
        <f t="shared" si="45"/>
        <v>604.9605695554333</v>
      </c>
      <c r="E189" s="9">
        <f t="shared" si="46"/>
        <v>101831.72216212764</v>
      </c>
      <c r="G189" s="13">
        <f t="shared" si="47"/>
        <v>85</v>
      </c>
      <c r="H189" s="8">
        <f t="shared" si="41"/>
        <v>155</v>
      </c>
      <c r="I189" s="14">
        <f t="shared" si="42"/>
        <v>37625</v>
      </c>
      <c r="J189" s="9">
        <f t="shared" si="43"/>
        <v>37625</v>
      </c>
      <c r="K189" s="14">
        <f t="shared" si="36"/>
        <v>813.75</v>
      </c>
      <c r="L189" s="9">
        <f t="shared" si="48"/>
        <v>867.65</v>
      </c>
      <c r="M189" s="14">
        <f t="shared" si="49"/>
        <v>437.5</v>
      </c>
      <c r="N189" s="9">
        <f t="shared" si="37"/>
        <v>437.5</v>
      </c>
      <c r="O189" s="14">
        <f t="shared" si="38"/>
        <v>376.25</v>
      </c>
      <c r="P189" s="9">
        <f t="shared" si="39"/>
        <v>376.25</v>
      </c>
      <c r="R189" s="13">
        <f t="shared" si="53"/>
        <v>85</v>
      </c>
      <c r="S189" s="8">
        <f t="shared" si="50"/>
        <v>155</v>
      </c>
      <c r="T189" s="9">
        <f t="shared" si="51"/>
        <v>1491.4745181747185</v>
      </c>
      <c r="U189" s="9">
        <f t="shared" si="52"/>
        <v>249570.5608806278</v>
      </c>
    </row>
    <row r="190" spans="2:21" ht="12.75">
      <c r="B190" s="12">
        <f t="shared" si="44"/>
        <v>84</v>
      </c>
      <c r="C190" s="8">
        <f t="shared" si="40"/>
        <v>156</v>
      </c>
      <c r="D190" s="9">
        <f t="shared" si="45"/>
        <v>610.9903329727658</v>
      </c>
      <c r="E190" s="9">
        <f t="shared" si="46"/>
        <v>102842.71249510041</v>
      </c>
      <c r="G190" s="13">
        <f t="shared" si="47"/>
        <v>84</v>
      </c>
      <c r="H190" s="8">
        <f t="shared" si="41"/>
        <v>156</v>
      </c>
      <c r="I190" s="14">
        <f t="shared" si="42"/>
        <v>37187.5</v>
      </c>
      <c r="J190" s="9">
        <f t="shared" si="43"/>
        <v>37187.5</v>
      </c>
      <c r="K190" s="14">
        <f t="shared" si="36"/>
        <v>809.375</v>
      </c>
      <c r="L190" s="9">
        <f t="shared" si="48"/>
        <v>863.275</v>
      </c>
      <c r="M190" s="14">
        <f t="shared" si="49"/>
        <v>437.5</v>
      </c>
      <c r="N190" s="9">
        <f t="shared" si="37"/>
        <v>437.5</v>
      </c>
      <c r="O190" s="14">
        <f t="shared" si="38"/>
        <v>371.875</v>
      </c>
      <c r="P190" s="9">
        <f t="shared" si="39"/>
        <v>371.875</v>
      </c>
      <c r="R190" s="13">
        <f t="shared" si="53"/>
        <v>84</v>
      </c>
      <c r="S190" s="8">
        <f t="shared" si="50"/>
        <v>156</v>
      </c>
      <c r="T190" s="9">
        <f t="shared" si="51"/>
        <v>1497.4233652837668</v>
      </c>
      <c r="U190" s="9">
        <f t="shared" si="52"/>
        <v>250567.98424591156</v>
      </c>
    </row>
    <row r="191" spans="2:21" ht="12.75">
      <c r="B191" s="12">
        <f t="shared" si="44"/>
        <v>83</v>
      </c>
      <c r="C191" s="8">
        <f t="shared" si="40"/>
        <v>157</v>
      </c>
      <c r="D191" s="9">
        <f t="shared" si="45"/>
        <v>617.0562749706024</v>
      </c>
      <c r="E191" s="9">
        <f t="shared" si="46"/>
        <v>103859.76877007101</v>
      </c>
      <c r="G191" s="13">
        <f t="shared" si="47"/>
        <v>83</v>
      </c>
      <c r="H191" s="8">
        <f t="shared" si="41"/>
        <v>157</v>
      </c>
      <c r="I191" s="14">
        <f t="shared" si="42"/>
        <v>36750</v>
      </c>
      <c r="J191" s="9">
        <f t="shared" si="43"/>
        <v>36750</v>
      </c>
      <c r="K191" s="14">
        <f t="shared" si="36"/>
        <v>805</v>
      </c>
      <c r="L191" s="9">
        <f t="shared" si="48"/>
        <v>858.9</v>
      </c>
      <c r="M191" s="14">
        <f t="shared" si="49"/>
        <v>437.5</v>
      </c>
      <c r="N191" s="9">
        <f t="shared" si="37"/>
        <v>437.5</v>
      </c>
      <c r="O191" s="14">
        <f t="shared" si="38"/>
        <v>367.5</v>
      </c>
      <c r="P191" s="9">
        <f t="shared" si="39"/>
        <v>367.5</v>
      </c>
      <c r="R191" s="13">
        <f t="shared" si="53"/>
        <v>83</v>
      </c>
      <c r="S191" s="8">
        <f t="shared" si="50"/>
        <v>157</v>
      </c>
      <c r="T191" s="9">
        <f t="shared" si="51"/>
        <v>1503.4079054754693</v>
      </c>
      <c r="U191" s="9">
        <f t="shared" si="52"/>
        <v>251571.39215138703</v>
      </c>
    </row>
    <row r="192" spans="2:21" ht="12.75">
      <c r="B192" s="12">
        <f t="shared" si="44"/>
        <v>82</v>
      </c>
      <c r="C192" s="8">
        <f t="shared" si="40"/>
        <v>158</v>
      </c>
      <c r="D192" s="9">
        <f t="shared" si="45"/>
        <v>623.1586126204261</v>
      </c>
      <c r="E192" s="9">
        <f t="shared" si="46"/>
        <v>104882.92738269143</v>
      </c>
      <c r="G192" s="13">
        <f t="shared" si="47"/>
        <v>82</v>
      </c>
      <c r="H192" s="8">
        <f t="shared" si="41"/>
        <v>158</v>
      </c>
      <c r="I192" s="14">
        <f t="shared" si="42"/>
        <v>36312.5</v>
      </c>
      <c r="J192" s="9">
        <f t="shared" si="43"/>
        <v>36312.5</v>
      </c>
      <c r="K192" s="14">
        <f t="shared" si="36"/>
        <v>800.625</v>
      </c>
      <c r="L192" s="9">
        <f t="shared" si="48"/>
        <v>854.525</v>
      </c>
      <c r="M192" s="14">
        <f t="shared" si="49"/>
        <v>437.5</v>
      </c>
      <c r="N192" s="9">
        <f t="shared" si="37"/>
        <v>437.5</v>
      </c>
      <c r="O192" s="14">
        <f t="shared" si="38"/>
        <v>363.125</v>
      </c>
      <c r="P192" s="9">
        <f t="shared" si="39"/>
        <v>363.125</v>
      </c>
      <c r="R192" s="13">
        <f t="shared" si="53"/>
        <v>82</v>
      </c>
      <c r="S192" s="8">
        <f t="shared" si="50"/>
        <v>158</v>
      </c>
      <c r="T192" s="9">
        <f t="shared" si="51"/>
        <v>1509.4283529083223</v>
      </c>
      <c r="U192" s="9">
        <f t="shared" si="52"/>
        <v>252580.82050429535</v>
      </c>
    </row>
    <row r="193" spans="2:21" ht="12.75">
      <c r="B193" s="12">
        <f t="shared" si="44"/>
        <v>81</v>
      </c>
      <c r="C193" s="8">
        <f t="shared" si="40"/>
        <v>159</v>
      </c>
      <c r="D193" s="9">
        <f t="shared" si="45"/>
        <v>629.2975642961486</v>
      </c>
      <c r="E193" s="9">
        <f t="shared" si="46"/>
        <v>105912.22494698758</v>
      </c>
      <c r="G193" s="13">
        <f t="shared" si="47"/>
        <v>81</v>
      </c>
      <c r="H193" s="8">
        <f t="shared" si="41"/>
        <v>159</v>
      </c>
      <c r="I193" s="14">
        <f t="shared" si="42"/>
        <v>35875</v>
      </c>
      <c r="J193" s="9">
        <f t="shared" si="43"/>
        <v>35875</v>
      </c>
      <c r="K193" s="14">
        <f t="shared" si="36"/>
        <v>796.25</v>
      </c>
      <c r="L193" s="9">
        <f t="shared" si="48"/>
        <v>850.15</v>
      </c>
      <c r="M193" s="14">
        <f t="shared" si="49"/>
        <v>437.5</v>
      </c>
      <c r="N193" s="9">
        <f t="shared" si="37"/>
        <v>437.5</v>
      </c>
      <c r="O193" s="14">
        <f t="shared" si="38"/>
        <v>358.75</v>
      </c>
      <c r="P193" s="9">
        <f t="shared" si="39"/>
        <v>358.75</v>
      </c>
      <c r="R193" s="13">
        <f t="shared" si="53"/>
        <v>81</v>
      </c>
      <c r="S193" s="8">
        <f t="shared" si="50"/>
        <v>159</v>
      </c>
      <c r="T193" s="9">
        <f t="shared" si="51"/>
        <v>1515.484923025772</v>
      </c>
      <c r="U193" s="9">
        <f t="shared" si="52"/>
        <v>253596.30542732112</v>
      </c>
    </row>
    <row r="194" spans="2:21" ht="12.75">
      <c r="B194" s="12">
        <f t="shared" si="44"/>
        <v>80</v>
      </c>
      <c r="C194" s="8">
        <f t="shared" si="40"/>
        <v>160</v>
      </c>
      <c r="D194" s="9">
        <f t="shared" si="45"/>
        <v>635.4733496819255</v>
      </c>
      <c r="E194" s="9">
        <f t="shared" si="46"/>
        <v>106947.6982966695</v>
      </c>
      <c r="G194" s="13">
        <f t="shared" si="47"/>
        <v>80</v>
      </c>
      <c r="H194" s="8">
        <f t="shared" si="41"/>
        <v>160</v>
      </c>
      <c r="I194" s="14">
        <f t="shared" si="42"/>
        <v>35437.5</v>
      </c>
      <c r="J194" s="9">
        <f t="shared" si="43"/>
        <v>35437.5</v>
      </c>
      <c r="K194" s="14">
        <f t="shared" si="36"/>
        <v>791.875</v>
      </c>
      <c r="L194" s="9">
        <f t="shared" si="48"/>
        <v>845.775</v>
      </c>
      <c r="M194" s="14">
        <f t="shared" si="49"/>
        <v>437.5</v>
      </c>
      <c r="N194" s="9">
        <f t="shared" si="37"/>
        <v>437.5</v>
      </c>
      <c r="O194" s="14">
        <f t="shared" si="38"/>
        <v>354.375</v>
      </c>
      <c r="P194" s="9">
        <f t="shared" si="39"/>
        <v>354.375</v>
      </c>
      <c r="R194" s="13">
        <f t="shared" si="53"/>
        <v>80</v>
      </c>
      <c r="S194" s="8">
        <f t="shared" si="50"/>
        <v>160</v>
      </c>
      <c r="T194" s="9">
        <f t="shared" si="51"/>
        <v>1521.5778325639267</v>
      </c>
      <c r="U194" s="9">
        <f t="shared" si="52"/>
        <v>254617.88325988504</v>
      </c>
    </row>
    <row r="195" spans="2:21" ht="12.75">
      <c r="B195" s="12">
        <f t="shared" si="44"/>
        <v>79</v>
      </c>
      <c r="C195" s="8">
        <f t="shared" si="40"/>
        <v>161</v>
      </c>
      <c r="D195" s="9">
        <f t="shared" si="45"/>
        <v>641.686189780017</v>
      </c>
      <c r="E195" s="9">
        <f t="shared" si="46"/>
        <v>107989.38448644952</v>
      </c>
      <c r="G195" s="13">
        <f t="shared" si="47"/>
        <v>79</v>
      </c>
      <c r="H195" s="8">
        <f t="shared" si="41"/>
        <v>161</v>
      </c>
      <c r="I195" s="14">
        <f t="shared" si="42"/>
        <v>35000</v>
      </c>
      <c r="J195" s="9">
        <f t="shared" si="43"/>
        <v>35000</v>
      </c>
      <c r="K195" s="14">
        <f t="shared" si="36"/>
        <v>787.5</v>
      </c>
      <c r="L195" s="9">
        <f t="shared" si="48"/>
        <v>841.4</v>
      </c>
      <c r="M195" s="14">
        <f t="shared" si="49"/>
        <v>437.5</v>
      </c>
      <c r="N195" s="9">
        <f t="shared" si="37"/>
        <v>437.5</v>
      </c>
      <c r="O195" s="14">
        <f t="shared" si="38"/>
        <v>350</v>
      </c>
      <c r="P195" s="9">
        <f t="shared" si="39"/>
        <v>350</v>
      </c>
      <c r="R195" s="13">
        <f t="shared" si="53"/>
        <v>79</v>
      </c>
      <c r="S195" s="8">
        <f t="shared" si="50"/>
        <v>161</v>
      </c>
      <c r="T195" s="9">
        <f t="shared" si="51"/>
        <v>1527.7072995593103</v>
      </c>
      <c r="U195" s="9">
        <f t="shared" si="52"/>
        <v>255645.59055944436</v>
      </c>
    </row>
    <row r="196" spans="2:21" ht="12.75">
      <c r="B196" s="12">
        <f t="shared" si="44"/>
        <v>78</v>
      </c>
      <c r="C196" s="8">
        <f t="shared" si="40"/>
        <v>162</v>
      </c>
      <c r="D196" s="9">
        <f t="shared" si="45"/>
        <v>647.9363069186971</v>
      </c>
      <c r="E196" s="9">
        <f t="shared" si="46"/>
        <v>109037.32079336821</v>
      </c>
      <c r="G196" s="13">
        <f t="shared" si="47"/>
        <v>78</v>
      </c>
      <c r="H196" s="8">
        <f t="shared" si="41"/>
        <v>162</v>
      </c>
      <c r="I196" s="14">
        <f t="shared" si="42"/>
        <v>34562.5</v>
      </c>
      <c r="J196" s="9">
        <f t="shared" si="43"/>
        <v>34562.5</v>
      </c>
      <c r="K196" s="14">
        <f t="shared" si="36"/>
        <v>783.125</v>
      </c>
      <c r="L196" s="9">
        <f t="shared" si="48"/>
        <v>837.025</v>
      </c>
      <c r="M196" s="14">
        <f t="shared" si="49"/>
        <v>437.5</v>
      </c>
      <c r="N196" s="9">
        <f t="shared" si="37"/>
        <v>437.5</v>
      </c>
      <c r="O196" s="14">
        <f t="shared" si="38"/>
        <v>345.625</v>
      </c>
      <c r="P196" s="9">
        <f t="shared" si="39"/>
        <v>345.625</v>
      </c>
      <c r="R196" s="13">
        <f t="shared" si="53"/>
        <v>78</v>
      </c>
      <c r="S196" s="8">
        <f t="shared" si="50"/>
        <v>162</v>
      </c>
      <c r="T196" s="9">
        <f t="shared" si="51"/>
        <v>1533.8735433566662</v>
      </c>
      <c r="U196" s="9">
        <f t="shared" si="52"/>
        <v>256679.46410280102</v>
      </c>
    </row>
    <row r="197" spans="2:21" ht="12.75">
      <c r="B197" s="12">
        <f t="shared" si="44"/>
        <v>77</v>
      </c>
      <c r="C197" s="8">
        <f t="shared" si="40"/>
        <v>163</v>
      </c>
      <c r="D197" s="9">
        <f t="shared" si="45"/>
        <v>654.2239247602093</v>
      </c>
      <c r="E197" s="9">
        <f t="shared" si="46"/>
        <v>110091.54471812843</v>
      </c>
      <c r="G197" s="13">
        <f t="shared" si="47"/>
        <v>77</v>
      </c>
      <c r="H197" s="8">
        <f t="shared" si="41"/>
        <v>163</v>
      </c>
      <c r="I197" s="14">
        <f t="shared" si="42"/>
        <v>34125</v>
      </c>
      <c r="J197" s="9">
        <f t="shared" si="43"/>
        <v>34125</v>
      </c>
      <c r="K197" s="14">
        <f t="shared" si="36"/>
        <v>778.75</v>
      </c>
      <c r="L197" s="9">
        <f t="shared" si="48"/>
        <v>832.65</v>
      </c>
      <c r="M197" s="14">
        <f t="shared" si="49"/>
        <v>437.5</v>
      </c>
      <c r="N197" s="9">
        <f t="shared" si="37"/>
        <v>437.5</v>
      </c>
      <c r="O197" s="14">
        <f t="shared" si="38"/>
        <v>341.25</v>
      </c>
      <c r="P197" s="9">
        <f t="shared" si="39"/>
        <v>341.25</v>
      </c>
      <c r="R197" s="13">
        <f t="shared" si="53"/>
        <v>77</v>
      </c>
      <c r="S197" s="8">
        <f t="shared" si="50"/>
        <v>163</v>
      </c>
      <c r="T197" s="9">
        <f t="shared" si="51"/>
        <v>1540.0767846168062</v>
      </c>
      <c r="U197" s="9">
        <f t="shared" si="52"/>
        <v>257719.54088741782</v>
      </c>
    </row>
    <row r="198" spans="2:21" ht="12.75">
      <c r="B198" s="12">
        <f t="shared" si="44"/>
        <v>76</v>
      </c>
      <c r="C198" s="8">
        <f t="shared" si="40"/>
        <v>164</v>
      </c>
      <c r="D198" s="9">
        <f t="shared" si="45"/>
        <v>660.5492683087706</v>
      </c>
      <c r="E198" s="9">
        <f t="shared" si="46"/>
        <v>111152.09398643719</v>
      </c>
      <c r="G198" s="13">
        <f t="shared" si="47"/>
        <v>76</v>
      </c>
      <c r="H198" s="8">
        <f t="shared" si="41"/>
        <v>164</v>
      </c>
      <c r="I198" s="14">
        <f t="shared" si="42"/>
        <v>33687.5</v>
      </c>
      <c r="J198" s="9">
        <f t="shared" si="43"/>
        <v>33687.5</v>
      </c>
      <c r="K198" s="14">
        <f t="shared" si="36"/>
        <v>774.375</v>
      </c>
      <c r="L198" s="9">
        <f t="shared" si="48"/>
        <v>828.275</v>
      </c>
      <c r="M198" s="14">
        <f t="shared" si="49"/>
        <v>437.5</v>
      </c>
      <c r="N198" s="9">
        <f t="shared" si="37"/>
        <v>437.5</v>
      </c>
      <c r="O198" s="14">
        <f t="shared" si="38"/>
        <v>336.875</v>
      </c>
      <c r="P198" s="9">
        <f t="shared" si="39"/>
        <v>336.875</v>
      </c>
      <c r="R198" s="13">
        <f t="shared" si="53"/>
        <v>76</v>
      </c>
      <c r="S198" s="8">
        <f t="shared" si="50"/>
        <v>164</v>
      </c>
      <c r="T198" s="9">
        <f t="shared" si="51"/>
        <v>1546.317245324507</v>
      </c>
      <c r="U198" s="9">
        <f t="shared" si="52"/>
        <v>258765.85813274235</v>
      </c>
    </row>
    <row r="199" spans="2:21" ht="12.75">
      <c r="B199" s="12">
        <f t="shared" si="44"/>
        <v>75</v>
      </c>
      <c r="C199" s="8">
        <f t="shared" si="40"/>
        <v>165</v>
      </c>
      <c r="D199" s="9">
        <f t="shared" si="45"/>
        <v>666.9125639186232</v>
      </c>
      <c r="E199" s="9">
        <f t="shared" si="46"/>
        <v>112219.00655035581</v>
      </c>
      <c r="G199" s="13">
        <f t="shared" si="47"/>
        <v>75</v>
      </c>
      <c r="H199" s="8">
        <f t="shared" si="41"/>
        <v>165</v>
      </c>
      <c r="I199" s="14">
        <f t="shared" si="42"/>
        <v>33250</v>
      </c>
      <c r="J199" s="9">
        <f t="shared" si="43"/>
        <v>33250</v>
      </c>
      <c r="K199" s="14">
        <f t="shared" si="36"/>
        <v>770</v>
      </c>
      <c r="L199" s="9">
        <f t="shared" si="48"/>
        <v>823.9</v>
      </c>
      <c r="M199" s="14">
        <f t="shared" si="49"/>
        <v>437.5</v>
      </c>
      <c r="N199" s="9">
        <f t="shared" si="37"/>
        <v>437.5</v>
      </c>
      <c r="O199" s="14">
        <f t="shared" si="38"/>
        <v>332.5</v>
      </c>
      <c r="P199" s="9">
        <f t="shared" si="39"/>
        <v>332.5</v>
      </c>
      <c r="R199" s="13">
        <f t="shared" si="53"/>
        <v>75</v>
      </c>
      <c r="S199" s="8">
        <f t="shared" si="50"/>
        <v>165</v>
      </c>
      <c r="T199" s="9">
        <f t="shared" si="51"/>
        <v>1552.5951487964542</v>
      </c>
      <c r="U199" s="9">
        <f t="shared" si="52"/>
        <v>259818.4532815388</v>
      </c>
    </row>
    <row r="200" spans="2:21" ht="12.75">
      <c r="B200" s="12">
        <f t="shared" si="44"/>
        <v>74</v>
      </c>
      <c r="C200" s="8">
        <f t="shared" si="40"/>
        <v>166</v>
      </c>
      <c r="D200" s="9">
        <f t="shared" si="45"/>
        <v>673.3140393021349</v>
      </c>
      <c r="E200" s="9">
        <f t="shared" si="46"/>
        <v>113292.32058965795</v>
      </c>
      <c r="G200" s="13">
        <f t="shared" si="47"/>
        <v>74</v>
      </c>
      <c r="H200" s="8">
        <f t="shared" si="41"/>
        <v>166</v>
      </c>
      <c r="I200" s="14">
        <f t="shared" si="42"/>
        <v>32812.5</v>
      </c>
      <c r="J200" s="9">
        <f t="shared" si="43"/>
        <v>32812.5</v>
      </c>
      <c r="K200" s="14">
        <f t="shared" si="36"/>
        <v>765.625</v>
      </c>
      <c r="L200" s="9">
        <f t="shared" si="48"/>
        <v>819.525</v>
      </c>
      <c r="M200" s="14">
        <f t="shared" si="49"/>
        <v>437.5</v>
      </c>
      <c r="N200" s="9">
        <f t="shared" si="37"/>
        <v>437.5</v>
      </c>
      <c r="O200" s="14">
        <f t="shared" si="38"/>
        <v>328.125</v>
      </c>
      <c r="P200" s="9">
        <f t="shared" si="39"/>
        <v>328.125</v>
      </c>
      <c r="R200" s="13">
        <f t="shared" si="53"/>
        <v>74</v>
      </c>
      <c r="S200" s="8">
        <f t="shared" si="50"/>
        <v>166</v>
      </c>
      <c r="T200" s="9">
        <f t="shared" si="51"/>
        <v>1558.9107196892328</v>
      </c>
      <c r="U200" s="9">
        <f t="shared" si="52"/>
        <v>260877.36400122804</v>
      </c>
    </row>
    <row r="201" spans="2:21" ht="12.75">
      <c r="B201" s="12">
        <f t="shared" si="44"/>
        <v>73</v>
      </c>
      <c r="C201" s="8">
        <f t="shared" si="40"/>
        <v>167</v>
      </c>
      <c r="D201" s="9">
        <f t="shared" si="45"/>
        <v>679.7539235379477</v>
      </c>
      <c r="E201" s="9">
        <f t="shared" si="46"/>
        <v>114372.0745131959</v>
      </c>
      <c r="G201" s="13">
        <f t="shared" si="47"/>
        <v>73</v>
      </c>
      <c r="H201" s="8">
        <f t="shared" si="41"/>
        <v>167</v>
      </c>
      <c r="I201" s="14">
        <f t="shared" si="42"/>
        <v>32375</v>
      </c>
      <c r="J201" s="9">
        <f t="shared" si="43"/>
        <v>32375</v>
      </c>
      <c r="K201" s="14">
        <f t="shared" si="36"/>
        <v>761.25</v>
      </c>
      <c r="L201" s="9">
        <f t="shared" si="48"/>
        <v>815.15</v>
      </c>
      <c r="M201" s="14">
        <f t="shared" si="49"/>
        <v>437.5</v>
      </c>
      <c r="N201" s="9">
        <f t="shared" si="37"/>
        <v>437.5</v>
      </c>
      <c r="O201" s="14">
        <f t="shared" si="38"/>
        <v>323.75</v>
      </c>
      <c r="P201" s="9">
        <f t="shared" si="39"/>
        <v>323.75</v>
      </c>
      <c r="R201" s="13">
        <f t="shared" si="53"/>
        <v>73</v>
      </c>
      <c r="S201" s="8">
        <f t="shared" si="50"/>
        <v>167</v>
      </c>
      <c r="T201" s="9">
        <f t="shared" si="51"/>
        <v>1565.2641840073682</v>
      </c>
      <c r="U201" s="9">
        <f t="shared" si="52"/>
        <v>261942.62818523543</v>
      </c>
    </row>
    <row r="202" spans="2:21" ht="12.75">
      <c r="B202" s="12">
        <f t="shared" si="44"/>
        <v>72</v>
      </c>
      <c r="C202" s="8">
        <f t="shared" si="40"/>
        <v>168</v>
      </c>
      <c r="D202" s="9">
        <f t="shared" si="45"/>
        <v>686.2324470791754</v>
      </c>
      <c r="E202" s="9">
        <f t="shared" si="46"/>
        <v>115458.30696027508</v>
      </c>
      <c r="G202" s="13">
        <f t="shared" si="47"/>
        <v>72</v>
      </c>
      <c r="H202" s="8">
        <f t="shared" si="41"/>
        <v>168</v>
      </c>
      <c r="I202" s="14">
        <f t="shared" si="42"/>
        <v>31937.5</v>
      </c>
      <c r="J202" s="9">
        <f t="shared" si="43"/>
        <v>31937.5</v>
      </c>
      <c r="K202" s="14">
        <f t="shared" si="36"/>
        <v>756.875</v>
      </c>
      <c r="L202" s="9">
        <f t="shared" si="48"/>
        <v>810.775</v>
      </c>
      <c r="M202" s="14">
        <f t="shared" si="49"/>
        <v>437.5</v>
      </c>
      <c r="N202" s="9">
        <f t="shared" si="37"/>
        <v>437.5</v>
      </c>
      <c r="O202" s="14">
        <f t="shared" si="38"/>
        <v>319.375</v>
      </c>
      <c r="P202" s="9">
        <f t="shared" si="39"/>
        <v>319.375</v>
      </c>
      <c r="R202" s="13">
        <f t="shared" si="53"/>
        <v>72</v>
      </c>
      <c r="S202" s="8">
        <f t="shared" si="50"/>
        <v>168</v>
      </c>
      <c r="T202" s="9">
        <f t="shared" si="51"/>
        <v>1571.6557691114126</v>
      </c>
      <c r="U202" s="9">
        <f t="shared" si="52"/>
        <v>263014.28395434684</v>
      </c>
    </row>
    <row r="203" spans="2:21" ht="12.75">
      <c r="B203" s="12">
        <f t="shared" si="44"/>
        <v>71</v>
      </c>
      <c r="C203" s="8">
        <f t="shared" si="40"/>
        <v>169</v>
      </c>
      <c r="D203" s="9">
        <f t="shared" si="45"/>
        <v>692.7498417616505</v>
      </c>
      <c r="E203" s="9">
        <f t="shared" si="46"/>
        <v>116551.05680203672</v>
      </c>
      <c r="G203" s="13">
        <f t="shared" si="47"/>
        <v>71</v>
      </c>
      <c r="H203" s="8">
        <f t="shared" si="41"/>
        <v>169</v>
      </c>
      <c r="I203" s="14">
        <f t="shared" si="42"/>
        <v>31500</v>
      </c>
      <c r="J203" s="9">
        <f t="shared" si="43"/>
        <v>31500</v>
      </c>
      <c r="K203" s="14">
        <f t="shared" si="36"/>
        <v>752.5</v>
      </c>
      <c r="L203" s="9">
        <f t="shared" si="48"/>
        <v>806.4</v>
      </c>
      <c r="M203" s="14">
        <f t="shared" si="49"/>
        <v>437.5</v>
      </c>
      <c r="N203" s="9">
        <f t="shared" si="37"/>
        <v>437.5</v>
      </c>
      <c r="O203" s="14">
        <f t="shared" si="38"/>
        <v>315</v>
      </c>
      <c r="P203" s="9">
        <f t="shared" si="39"/>
        <v>315</v>
      </c>
      <c r="R203" s="13">
        <f t="shared" si="53"/>
        <v>71</v>
      </c>
      <c r="S203" s="8">
        <f t="shared" si="50"/>
        <v>169</v>
      </c>
      <c r="T203" s="9">
        <f t="shared" si="51"/>
        <v>1578.0857037260812</v>
      </c>
      <c r="U203" s="9">
        <f t="shared" si="52"/>
        <v>264092.36965807294</v>
      </c>
    </row>
    <row r="204" spans="2:21" ht="12.75">
      <c r="B204" s="12">
        <f t="shared" si="44"/>
        <v>70</v>
      </c>
      <c r="C204" s="8">
        <f t="shared" si="40"/>
        <v>170</v>
      </c>
      <c r="D204" s="9">
        <f t="shared" si="45"/>
        <v>699.3063408122204</v>
      </c>
      <c r="E204" s="9">
        <f t="shared" si="46"/>
        <v>117650.36314284895</v>
      </c>
      <c r="G204" s="13">
        <f t="shared" si="47"/>
        <v>70</v>
      </c>
      <c r="H204" s="8">
        <f t="shared" si="41"/>
        <v>170</v>
      </c>
      <c r="I204" s="14">
        <f t="shared" si="42"/>
        <v>31062.5</v>
      </c>
      <c r="J204" s="9">
        <f t="shared" si="43"/>
        <v>31062.5</v>
      </c>
      <c r="K204" s="14">
        <f t="shared" si="36"/>
        <v>748.125</v>
      </c>
      <c r="L204" s="9">
        <f t="shared" si="48"/>
        <v>802.025</v>
      </c>
      <c r="M204" s="14">
        <f t="shared" si="49"/>
        <v>437.5</v>
      </c>
      <c r="N204" s="9">
        <f t="shared" si="37"/>
        <v>437.5</v>
      </c>
      <c r="O204" s="14">
        <f t="shared" si="38"/>
        <v>310.625</v>
      </c>
      <c r="P204" s="9">
        <f t="shared" si="39"/>
        <v>310.625</v>
      </c>
      <c r="R204" s="13">
        <f t="shared" si="53"/>
        <v>70</v>
      </c>
      <c r="S204" s="8">
        <f t="shared" si="50"/>
        <v>170</v>
      </c>
      <c r="T204" s="9">
        <f t="shared" si="51"/>
        <v>1584.5542179484378</v>
      </c>
      <c r="U204" s="9">
        <f t="shared" si="52"/>
        <v>265176.9238760214</v>
      </c>
    </row>
    <row r="205" spans="2:21" ht="12.75">
      <c r="B205" s="12">
        <f t="shared" si="44"/>
        <v>69</v>
      </c>
      <c r="C205" s="8">
        <f t="shared" si="40"/>
        <v>171</v>
      </c>
      <c r="D205" s="9">
        <f t="shared" si="45"/>
        <v>705.9021788570936</v>
      </c>
      <c r="E205" s="9">
        <f t="shared" si="46"/>
        <v>118756.26532170604</v>
      </c>
      <c r="G205" s="13">
        <f t="shared" si="47"/>
        <v>69</v>
      </c>
      <c r="H205" s="8">
        <f t="shared" si="41"/>
        <v>171</v>
      </c>
      <c r="I205" s="14">
        <f t="shared" si="42"/>
        <v>30625</v>
      </c>
      <c r="J205" s="9">
        <f t="shared" si="43"/>
        <v>30625</v>
      </c>
      <c r="K205" s="14">
        <f t="shared" si="36"/>
        <v>743.75</v>
      </c>
      <c r="L205" s="9">
        <f t="shared" si="48"/>
        <v>797.65</v>
      </c>
      <c r="M205" s="14">
        <f t="shared" si="49"/>
        <v>437.5</v>
      </c>
      <c r="N205" s="9">
        <f t="shared" si="37"/>
        <v>437.5</v>
      </c>
      <c r="O205" s="14">
        <f t="shared" si="38"/>
        <v>306.25</v>
      </c>
      <c r="P205" s="9">
        <f t="shared" si="39"/>
        <v>306.25</v>
      </c>
      <c r="R205" s="13">
        <f t="shared" si="53"/>
        <v>69</v>
      </c>
      <c r="S205" s="8">
        <f t="shared" si="50"/>
        <v>171</v>
      </c>
      <c r="T205" s="9">
        <f t="shared" si="51"/>
        <v>1591.0615432561285</v>
      </c>
      <c r="U205" s="9">
        <f t="shared" si="52"/>
        <v>266267.9854192775</v>
      </c>
    </row>
    <row r="206" spans="2:21" ht="12.75">
      <c r="B206" s="12">
        <f t="shared" si="44"/>
        <v>68</v>
      </c>
      <c r="C206" s="8">
        <f t="shared" si="40"/>
        <v>172</v>
      </c>
      <c r="D206" s="9">
        <f t="shared" si="45"/>
        <v>712.5375919302363</v>
      </c>
      <c r="E206" s="9">
        <f t="shared" si="46"/>
        <v>119868.80291363627</v>
      </c>
      <c r="G206" s="13">
        <f t="shared" si="47"/>
        <v>68</v>
      </c>
      <c r="H206" s="8">
        <f t="shared" si="41"/>
        <v>172</v>
      </c>
      <c r="I206" s="14">
        <f t="shared" si="42"/>
        <v>30187.5</v>
      </c>
      <c r="J206" s="9">
        <f t="shared" si="43"/>
        <v>30187.5</v>
      </c>
      <c r="K206" s="14">
        <f t="shared" si="36"/>
        <v>739.375</v>
      </c>
      <c r="L206" s="9">
        <f t="shared" si="48"/>
        <v>793.275</v>
      </c>
      <c r="M206" s="14">
        <f t="shared" si="49"/>
        <v>437.5</v>
      </c>
      <c r="N206" s="9">
        <f t="shared" si="37"/>
        <v>437.5</v>
      </c>
      <c r="O206" s="14">
        <f t="shared" si="38"/>
        <v>301.875</v>
      </c>
      <c r="P206" s="9">
        <f t="shared" si="39"/>
        <v>301.875</v>
      </c>
      <c r="R206" s="13">
        <f t="shared" si="53"/>
        <v>68</v>
      </c>
      <c r="S206" s="8">
        <f t="shared" si="50"/>
        <v>172</v>
      </c>
      <c r="T206" s="9">
        <f t="shared" si="51"/>
        <v>1597.607912515665</v>
      </c>
      <c r="U206" s="9">
        <f t="shared" si="52"/>
        <v>267365.59333179315</v>
      </c>
    </row>
    <row r="207" spans="2:21" ht="12.75">
      <c r="B207" s="12">
        <f t="shared" si="44"/>
        <v>67</v>
      </c>
      <c r="C207" s="8">
        <f t="shared" si="40"/>
        <v>173</v>
      </c>
      <c r="D207" s="9">
        <f t="shared" si="45"/>
        <v>719.2128174818176</v>
      </c>
      <c r="E207" s="9">
        <f t="shared" si="46"/>
        <v>120988.0157311181</v>
      </c>
      <c r="G207" s="13">
        <f t="shared" si="47"/>
        <v>67</v>
      </c>
      <c r="H207" s="8">
        <f t="shared" si="41"/>
        <v>173</v>
      </c>
      <c r="I207" s="14">
        <f t="shared" si="42"/>
        <v>29750</v>
      </c>
      <c r="J207" s="9">
        <f t="shared" si="43"/>
        <v>29750</v>
      </c>
      <c r="K207" s="14">
        <f t="shared" si="36"/>
        <v>735</v>
      </c>
      <c r="L207" s="9">
        <f t="shared" si="48"/>
        <v>788.9</v>
      </c>
      <c r="M207" s="14">
        <f t="shared" si="49"/>
        <v>437.5</v>
      </c>
      <c r="N207" s="9">
        <f t="shared" si="37"/>
        <v>437.5</v>
      </c>
      <c r="O207" s="14">
        <f t="shared" si="38"/>
        <v>297.5</v>
      </c>
      <c r="P207" s="9">
        <f t="shared" si="39"/>
        <v>297.5</v>
      </c>
      <c r="R207" s="13">
        <f t="shared" si="53"/>
        <v>67</v>
      </c>
      <c r="S207" s="8">
        <f t="shared" si="50"/>
        <v>173</v>
      </c>
      <c r="T207" s="9">
        <f t="shared" si="51"/>
        <v>1604.193559990759</v>
      </c>
      <c r="U207" s="9">
        <f t="shared" si="52"/>
        <v>268469.7868917839</v>
      </c>
    </row>
    <row r="208" spans="2:21" ht="12.75">
      <c r="B208" s="12">
        <f t="shared" si="44"/>
        <v>66</v>
      </c>
      <c r="C208" s="8">
        <f t="shared" si="40"/>
        <v>174</v>
      </c>
      <c r="D208" s="9">
        <f t="shared" si="45"/>
        <v>725.9280943867086</v>
      </c>
      <c r="E208" s="9">
        <f t="shared" si="46"/>
        <v>122113.9438255048</v>
      </c>
      <c r="G208" s="13">
        <f t="shared" si="47"/>
        <v>66</v>
      </c>
      <c r="H208" s="8">
        <f t="shared" si="41"/>
        <v>174</v>
      </c>
      <c r="I208" s="14">
        <f t="shared" si="42"/>
        <v>29312.5</v>
      </c>
      <c r="J208" s="9">
        <f t="shared" si="43"/>
        <v>29312.5</v>
      </c>
      <c r="K208" s="14">
        <f t="shared" si="36"/>
        <v>730.625</v>
      </c>
      <c r="L208" s="9">
        <f t="shared" si="48"/>
        <v>784.525</v>
      </c>
      <c r="M208" s="14">
        <f t="shared" si="49"/>
        <v>437.5</v>
      </c>
      <c r="N208" s="9">
        <f t="shared" si="37"/>
        <v>437.5</v>
      </c>
      <c r="O208" s="14">
        <f t="shared" si="38"/>
        <v>293.125</v>
      </c>
      <c r="P208" s="9">
        <f t="shared" si="39"/>
        <v>293.125</v>
      </c>
      <c r="R208" s="13">
        <f t="shared" si="53"/>
        <v>66</v>
      </c>
      <c r="S208" s="8">
        <f t="shared" si="50"/>
        <v>174</v>
      </c>
      <c r="T208" s="9">
        <f t="shared" si="51"/>
        <v>1610.8187213507033</v>
      </c>
      <c r="U208" s="9">
        <f t="shared" si="52"/>
        <v>269580.60561313457</v>
      </c>
    </row>
    <row r="209" spans="2:21" ht="12.75">
      <c r="B209" s="12">
        <f t="shared" si="44"/>
        <v>65</v>
      </c>
      <c r="C209" s="8">
        <f t="shared" si="40"/>
        <v>175</v>
      </c>
      <c r="D209" s="9">
        <f t="shared" si="45"/>
        <v>732.6836629530288</v>
      </c>
      <c r="E209" s="9">
        <f t="shared" si="46"/>
        <v>123246.62748845783</v>
      </c>
      <c r="G209" s="13">
        <f t="shared" si="47"/>
        <v>65</v>
      </c>
      <c r="H209" s="8">
        <f t="shared" si="41"/>
        <v>175</v>
      </c>
      <c r="I209" s="14">
        <f t="shared" si="42"/>
        <v>28875</v>
      </c>
      <c r="J209" s="9">
        <f t="shared" si="43"/>
        <v>28875</v>
      </c>
      <c r="K209" s="14">
        <f t="shared" si="36"/>
        <v>726.25</v>
      </c>
      <c r="L209" s="9">
        <f t="shared" si="48"/>
        <v>780.15</v>
      </c>
      <c r="M209" s="14">
        <f t="shared" si="49"/>
        <v>437.5</v>
      </c>
      <c r="N209" s="9">
        <f t="shared" si="37"/>
        <v>437.5</v>
      </c>
      <c r="O209" s="14">
        <f t="shared" si="38"/>
        <v>288.75</v>
      </c>
      <c r="P209" s="9">
        <f t="shared" si="39"/>
        <v>288.75</v>
      </c>
      <c r="R209" s="13">
        <f t="shared" si="53"/>
        <v>65</v>
      </c>
      <c r="S209" s="8">
        <f t="shared" si="50"/>
        <v>175</v>
      </c>
      <c r="T209" s="9">
        <f t="shared" si="51"/>
        <v>1617.4836336788073</v>
      </c>
      <c r="U209" s="9">
        <f t="shared" si="52"/>
        <v>270698.0892468134</v>
      </c>
    </row>
    <row r="210" spans="2:21" ht="12.75">
      <c r="B210" s="12">
        <f t="shared" si="44"/>
        <v>64</v>
      </c>
      <c r="C210" s="8">
        <f t="shared" si="40"/>
        <v>176</v>
      </c>
      <c r="D210" s="9">
        <f t="shared" si="45"/>
        <v>739.479764930747</v>
      </c>
      <c r="E210" s="9">
        <f t="shared" si="46"/>
        <v>124386.10725338857</v>
      </c>
      <c r="G210" s="13">
        <f t="shared" si="47"/>
        <v>64</v>
      </c>
      <c r="H210" s="8">
        <f t="shared" si="41"/>
        <v>176</v>
      </c>
      <c r="I210" s="14">
        <f t="shared" si="42"/>
        <v>28437.5</v>
      </c>
      <c r="J210" s="9">
        <f t="shared" si="43"/>
        <v>28437.5</v>
      </c>
      <c r="K210" s="14">
        <f t="shared" si="36"/>
        <v>721.875</v>
      </c>
      <c r="L210" s="9">
        <f t="shared" si="48"/>
        <v>775.775</v>
      </c>
      <c r="M210" s="14">
        <f t="shared" si="49"/>
        <v>437.5</v>
      </c>
      <c r="N210" s="9">
        <f t="shared" si="37"/>
        <v>437.5</v>
      </c>
      <c r="O210" s="14">
        <f t="shared" si="38"/>
        <v>284.375</v>
      </c>
      <c r="P210" s="9">
        <f t="shared" si="39"/>
        <v>284.375</v>
      </c>
      <c r="R210" s="13">
        <f t="shared" si="53"/>
        <v>64</v>
      </c>
      <c r="S210" s="8">
        <f t="shared" si="50"/>
        <v>176</v>
      </c>
      <c r="T210" s="9">
        <f t="shared" si="51"/>
        <v>1624.1885354808803</v>
      </c>
      <c r="U210" s="9">
        <f t="shared" si="52"/>
        <v>271822.27778229426</v>
      </c>
    </row>
    <row r="211" spans="2:21" ht="12.75">
      <c r="B211" s="12">
        <f t="shared" si="44"/>
        <v>63</v>
      </c>
      <c r="C211" s="8">
        <f t="shared" si="40"/>
        <v>177</v>
      </c>
      <c r="D211" s="9">
        <f t="shared" si="45"/>
        <v>746.3166435203315</v>
      </c>
      <c r="E211" s="9">
        <f t="shared" si="46"/>
        <v>125532.4238969089</v>
      </c>
      <c r="G211" s="13">
        <f t="shared" si="47"/>
        <v>63</v>
      </c>
      <c r="H211" s="8">
        <f t="shared" si="41"/>
        <v>177</v>
      </c>
      <c r="I211" s="14">
        <f t="shared" si="42"/>
        <v>28000</v>
      </c>
      <c r="J211" s="9">
        <f t="shared" si="43"/>
        <v>28000</v>
      </c>
      <c r="K211" s="14">
        <f t="shared" si="36"/>
        <v>717.5</v>
      </c>
      <c r="L211" s="9">
        <f t="shared" si="48"/>
        <v>771.4</v>
      </c>
      <c r="M211" s="14">
        <f t="shared" si="49"/>
        <v>437.5</v>
      </c>
      <c r="N211" s="9">
        <f t="shared" si="37"/>
        <v>437.5</v>
      </c>
      <c r="O211" s="14">
        <f t="shared" si="38"/>
        <v>280</v>
      </c>
      <c r="P211" s="9">
        <f t="shared" si="39"/>
        <v>280</v>
      </c>
      <c r="R211" s="13">
        <f t="shared" si="53"/>
        <v>63</v>
      </c>
      <c r="S211" s="8">
        <f t="shared" si="50"/>
        <v>177</v>
      </c>
      <c r="T211" s="9">
        <f t="shared" si="51"/>
        <v>1630.9336666937656</v>
      </c>
      <c r="U211" s="9">
        <f t="shared" si="52"/>
        <v>272953.211448988</v>
      </c>
    </row>
    <row r="212" spans="2:21" ht="12.75">
      <c r="B212" s="12">
        <f t="shared" si="44"/>
        <v>62</v>
      </c>
      <c r="C212" s="8">
        <f t="shared" si="40"/>
        <v>178</v>
      </c>
      <c r="D212" s="9">
        <f t="shared" si="45"/>
        <v>753.1945433814534</v>
      </c>
      <c r="E212" s="9">
        <f t="shared" si="46"/>
        <v>126685.61844029036</v>
      </c>
      <c r="G212" s="13">
        <f t="shared" si="47"/>
        <v>62</v>
      </c>
      <c r="H212" s="8">
        <f t="shared" si="41"/>
        <v>178</v>
      </c>
      <c r="I212" s="14">
        <f t="shared" si="42"/>
        <v>27562.5</v>
      </c>
      <c r="J212" s="9">
        <f t="shared" si="43"/>
        <v>27562.5</v>
      </c>
      <c r="K212" s="14">
        <f t="shared" si="36"/>
        <v>713.125</v>
      </c>
      <c r="L212" s="9">
        <f t="shared" si="48"/>
        <v>767.025</v>
      </c>
      <c r="M212" s="14">
        <f t="shared" si="49"/>
        <v>437.5</v>
      </c>
      <c r="N212" s="9">
        <f t="shared" si="37"/>
        <v>437.5</v>
      </c>
      <c r="O212" s="14">
        <f t="shared" si="38"/>
        <v>275.625</v>
      </c>
      <c r="P212" s="9">
        <f t="shared" si="39"/>
        <v>275.625</v>
      </c>
      <c r="R212" s="13">
        <f t="shared" si="53"/>
        <v>62</v>
      </c>
      <c r="S212" s="8">
        <f t="shared" si="50"/>
        <v>178</v>
      </c>
      <c r="T212" s="9">
        <f t="shared" si="51"/>
        <v>1637.7192686939281</v>
      </c>
      <c r="U212" s="9">
        <f t="shared" si="52"/>
        <v>274090.93071768194</v>
      </c>
    </row>
    <row r="213" spans="2:21" ht="12.75">
      <c r="B213" s="12">
        <f t="shared" si="44"/>
        <v>61</v>
      </c>
      <c r="C213" s="8">
        <f t="shared" si="40"/>
        <v>179</v>
      </c>
      <c r="D213" s="9">
        <f t="shared" si="45"/>
        <v>760.1137106417422</v>
      </c>
      <c r="E213" s="9">
        <f t="shared" si="46"/>
        <v>127845.7321509321</v>
      </c>
      <c r="G213" s="13">
        <f t="shared" si="47"/>
        <v>61</v>
      </c>
      <c r="H213" s="8">
        <f t="shared" si="41"/>
        <v>179</v>
      </c>
      <c r="I213" s="14">
        <f t="shared" si="42"/>
        <v>27125</v>
      </c>
      <c r="J213" s="9">
        <f t="shared" si="43"/>
        <v>27125</v>
      </c>
      <c r="K213" s="14">
        <f t="shared" si="36"/>
        <v>708.75</v>
      </c>
      <c r="L213" s="9">
        <f t="shared" si="48"/>
        <v>762.65</v>
      </c>
      <c r="M213" s="14">
        <f t="shared" si="49"/>
        <v>437.5</v>
      </c>
      <c r="N213" s="9">
        <f t="shared" si="37"/>
        <v>437.5</v>
      </c>
      <c r="O213" s="14">
        <f t="shared" si="38"/>
        <v>271.25</v>
      </c>
      <c r="P213" s="9">
        <f t="shared" si="39"/>
        <v>271.25</v>
      </c>
      <c r="R213" s="13">
        <f t="shared" si="53"/>
        <v>61</v>
      </c>
      <c r="S213" s="8">
        <f t="shared" si="50"/>
        <v>179</v>
      </c>
      <c r="T213" s="9">
        <f t="shared" si="51"/>
        <v>1644.5455843060918</v>
      </c>
      <c r="U213" s="9">
        <f t="shared" si="52"/>
        <v>275235.476301988</v>
      </c>
    </row>
    <row r="214" spans="2:21" ht="12.75">
      <c r="B214" s="12">
        <f t="shared" si="44"/>
        <v>60</v>
      </c>
      <c r="C214" s="8">
        <f t="shared" si="40"/>
        <v>180</v>
      </c>
      <c r="D214" s="9">
        <f t="shared" si="45"/>
        <v>767.0743929055926</v>
      </c>
      <c r="E214" s="9">
        <f t="shared" si="46"/>
        <v>129012.8065438377</v>
      </c>
      <c r="G214" s="13">
        <f t="shared" si="47"/>
        <v>60</v>
      </c>
      <c r="H214" s="8">
        <f t="shared" si="41"/>
        <v>180</v>
      </c>
      <c r="I214" s="14">
        <f t="shared" si="42"/>
        <v>26687.5</v>
      </c>
      <c r="J214" s="9">
        <f t="shared" si="43"/>
        <v>26687.5</v>
      </c>
      <c r="K214" s="14">
        <f t="shared" si="36"/>
        <v>704.375</v>
      </c>
      <c r="L214" s="9">
        <f t="shared" si="48"/>
        <v>758.275</v>
      </c>
      <c r="M214" s="14">
        <f t="shared" si="49"/>
        <v>437.5</v>
      </c>
      <c r="N214" s="9">
        <f t="shared" si="37"/>
        <v>437.5</v>
      </c>
      <c r="O214" s="14">
        <f t="shared" si="38"/>
        <v>266.875</v>
      </c>
      <c r="P214" s="9">
        <f t="shared" si="39"/>
        <v>266.875</v>
      </c>
      <c r="R214" s="13">
        <f t="shared" si="53"/>
        <v>60</v>
      </c>
      <c r="S214" s="8">
        <f t="shared" si="50"/>
        <v>180</v>
      </c>
      <c r="T214" s="9">
        <f t="shared" si="51"/>
        <v>1651.412857811928</v>
      </c>
      <c r="U214" s="9">
        <f t="shared" si="52"/>
        <v>276386.88915979996</v>
      </c>
    </row>
    <row r="215" spans="2:21" ht="12.75">
      <c r="B215" s="12">
        <f t="shared" si="44"/>
        <v>59</v>
      </c>
      <c r="C215" s="8">
        <f t="shared" si="40"/>
        <v>181</v>
      </c>
      <c r="D215" s="9">
        <f t="shared" si="45"/>
        <v>774.0768392630262</v>
      </c>
      <c r="E215" s="9">
        <f t="shared" si="46"/>
        <v>130186.88338310072</v>
      </c>
      <c r="G215" s="13">
        <f t="shared" si="47"/>
        <v>59</v>
      </c>
      <c r="H215" s="8">
        <f t="shared" si="41"/>
        <v>181</v>
      </c>
      <c r="I215" s="14">
        <f t="shared" si="42"/>
        <v>26250</v>
      </c>
      <c r="J215" s="9">
        <f t="shared" si="43"/>
        <v>26250</v>
      </c>
      <c r="K215" s="14">
        <f t="shared" si="36"/>
        <v>700</v>
      </c>
      <c r="L215" s="9">
        <f t="shared" si="48"/>
        <v>753.9</v>
      </c>
      <c r="M215" s="14">
        <f t="shared" si="49"/>
        <v>437.5</v>
      </c>
      <c r="N215" s="9">
        <f t="shared" si="37"/>
        <v>437.5</v>
      </c>
      <c r="O215" s="14">
        <f t="shared" si="38"/>
        <v>262.5</v>
      </c>
      <c r="P215" s="9">
        <f t="shared" si="39"/>
        <v>262.5</v>
      </c>
      <c r="R215" s="13">
        <f t="shared" si="53"/>
        <v>59</v>
      </c>
      <c r="S215" s="8">
        <f t="shared" si="50"/>
        <v>181</v>
      </c>
      <c r="T215" s="9">
        <f t="shared" si="51"/>
        <v>1658.3213349587998</v>
      </c>
      <c r="U215" s="9">
        <f t="shared" si="52"/>
        <v>277545.21049475874</v>
      </c>
    </row>
    <row r="216" spans="2:21" ht="12.75">
      <c r="B216" s="12">
        <f t="shared" si="44"/>
        <v>58</v>
      </c>
      <c r="C216" s="8">
        <f t="shared" si="40"/>
        <v>182</v>
      </c>
      <c r="D216" s="9">
        <f t="shared" si="45"/>
        <v>781.1213002986043</v>
      </c>
      <c r="E216" s="9">
        <f t="shared" si="46"/>
        <v>131368.00468339934</v>
      </c>
      <c r="G216" s="13">
        <f t="shared" si="47"/>
        <v>58</v>
      </c>
      <c r="H216" s="8">
        <f t="shared" si="41"/>
        <v>182</v>
      </c>
      <c r="I216" s="14">
        <f t="shared" si="42"/>
        <v>25812.5</v>
      </c>
      <c r="J216" s="9">
        <f t="shared" si="43"/>
        <v>25812.5</v>
      </c>
      <c r="K216" s="14">
        <f t="shared" si="36"/>
        <v>695.625</v>
      </c>
      <c r="L216" s="9">
        <f t="shared" si="48"/>
        <v>749.525</v>
      </c>
      <c r="M216" s="14">
        <f t="shared" si="49"/>
        <v>437.5</v>
      </c>
      <c r="N216" s="9">
        <f t="shared" si="37"/>
        <v>437.5</v>
      </c>
      <c r="O216" s="14">
        <f t="shared" si="38"/>
        <v>258.125</v>
      </c>
      <c r="P216" s="9">
        <f t="shared" si="39"/>
        <v>258.125</v>
      </c>
      <c r="R216" s="13">
        <f t="shared" si="53"/>
        <v>58</v>
      </c>
      <c r="S216" s="8">
        <f t="shared" si="50"/>
        <v>182</v>
      </c>
      <c r="T216" s="9">
        <f t="shared" si="51"/>
        <v>1665.2712629685525</v>
      </c>
      <c r="U216" s="9">
        <f t="shared" si="52"/>
        <v>278710.4817577273</v>
      </c>
    </row>
    <row r="217" spans="2:21" ht="12.75">
      <c r="B217" s="12">
        <f t="shared" si="44"/>
        <v>57</v>
      </c>
      <c r="C217" s="8">
        <f t="shared" si="40"/>
        <v>183</v>
      </c>
      <c r="D217" s="9">
        <f t="shared" si="45"/>
        <v>788.2080281003961</v>
      </c>
      <c r="E217" s="9">
        <f t="shared" si="46"/>
        <v>132556.21271149974</v>
      </c>
      <c r="G217" s="13">
        <f t="shared" si="47"/>
        <v>57</v>
      </c>
      <c r="H217" s="8">
        <f t="shared" si="41"/>
        <v>183</v>
      </c>
      <c r="I217" s="14">
        <f t="shared" si="42"/>
        <v>25375</v>
      </c>
      <c r="J217" s="9">
        <f t="shared" si="43"/>
        <v>25375</v>
      </c>
      <c r="K217" s="14">
        <f t="shared" si="36"/>
        <v>691.25</v>
      </c>
      <c r="L217" s="9">
        <f t="shared" si="48"/>
        <v>745.15</v>
      </c>
      <c r="M217" s="14">
        <f t="shared" si="49"/>
        <v>437.5</v>
      </c>
      <c r="N217" s="9">
        <f t="shared" si="37"/>
        <v>437.5</v>
      </c>
      <c r="O217" s="14">
        <f t="shared" si="38"/>
        <v>253.75</v>
      </c>
      <c r="P217" s="9">
        <f t="shared" si="39"/>
        <v>253.75</v>
      </c>
      <c r="R217" s="13">
        <f t="shared" si="53"/>
        <v>57</v>
      </c>
      <c r="S217" s="8">
        <f t="shared" si="50"/>
        <v>183</v>
      </c>
      <c r="T217" s="9">
        <f t="shared" si="51"/>
        <v>1672.2628905463637</v>
      </c>
      <c r="U217" s="9">
        <f t="shared" si="52"/>
        <v>279882.7446482736</v>
      </c>
    </row>
    <row r="218" spans="2:21" ht="12.75">
      <c r="B218" s="12">
        <f t="shared" si="44"/>
        <v>56</v>
      </c>
      <c r="C218" s="8">
        <f t="shared" si="40"/>
        <v>184</v>
      </c>
      <c r="D218" s="9">
        <f t="shared" si="45"/>
        <v>795.3372762689985</v>
      </c>
      <c r="E218" s="9">
        <f t="shared" si="46"/>
        <v>133751.54998776875</v>
      </c>
      <c r="G218" s="13">
        <f t="shared" si="47"/>
        <v>56</v>
      </c>
      <c r="H218" s="8">
        <f t="shared" si="41"/>
        <v>184</v>
      </c>
      <c r="I218" s="14">
        <f t="shared" si="42"/>
        <v>24937.5</v>
      </c>
      <c r="J218" s="9">
        <f t="shared" si="43"/>
        <v>24937.5</v>
      </c>
      <c r="K218" s="14">
        <f t="shared" si="36"/>
        <v>686.875</v>
      </c>
      <c r="L218" s="9">
        <f t="shared" si="48"/>
        <v>740.775</v>
      </c>
      <c r="M218" s="14">
        <f t="shared" si="49"/>
        <v>437.5</v>
      </c>
      <c r="N218" s="9">
        <f t="shared" si="37"/>
        <v>437.5</v>
      </c>
      <c r="O218" s="14">
        <f t="shared" si="38"/>
        <v>249.375</v>
      </c>
      <c r="P218" s="9">
        <f t="shared" si="39"/>
        <v>249.375</v>
      </c>
      <c r="R218" s="13">
        <f t="shared" si="53"/>
        <v>56</v>
      </c>
      <c r="S218" s="8">
        <f t="shared" si="50"/>
        <v>184</v>
      </c>
      <c r="T218" s="9">
        <f t="shared" si="51"/>
        <v>1679.2964678896417</v>
      </c>
      <c r="U218" s="9">
        <f t="shared" si="52"/>
        <v>281062.04111616325</v>
      </c>
    </row>
    <row r="219" spans="2:21" ht="12.75">
      <c r="B219" s="12">
        <f t="shared" si="44"/>
        <v>55</v>
      </c>
      <c r="C219" s="8">
        <f t="shared" si="40"/>
        <v>185</v>
      </c>
      <c r="D219" s="9">
        <f t="shared" si="45"/>
        <v>802.5092999266126</v>
      </c>
      <c r="E219" s="9">
        <f t="shared" si="46"/>
        <v>134954.05928769536</v>
      </c>
      <c r="G219" s="13">
        <f t="shared" si="47"/>
        <v>55</v>
      </c>
      <c r="H219" s="8">
        <f t="shared" si="41"/>
        <v>185</v>
      </c>
      <c r="I219" s="14">
        <f t="shared" si="42"/>
        <v>24500</v>
      </c>
      <c r="J219" s="9">
        <f t="shared" si="43"/>
        <v>24500</v>
      </c>
      <c r="K219" s="14">
        <f t="shared" si="36"/>
        <v>682.5</v>
      </c>
      <c r="L219" s="9">
        <f t="shared" si="48"/>
        <v>736.4</v>
      </c>
      <c r="M219" s="14">
        <f t="shared" si="49"/>
        <v>437.5</v>
      </c>
      <c r="N219" s="9">
        <f t="shared" si="37"/>
        <v>437.5</v>
      </c>
      <c r="O219" s="14">
        <f t="shared" si="38"/>
        <v>245</v>
      </c>
      <c r="P219" s="9">
        <f t="shared" si="39"/>
        <v>245</v>
      </c>
      <c r="R219" s="13">
        <f t="shared" si="53"/>
        <v>55</v>
      </c>
      <c r="S219" s="8">
        <f t="shared" si="50"/>
        <v>185</v>
      </c>
      <c r="T219" s="9">
        <f t="shared" si="51"/>
        <v>1686.3722466969796</v>
      </c>
      <c r="U219" s="9">
        <f t="shared" si="52"/>
        <v>282248.4133628602</v>
      </c>
    </row>
    <row r="220" spans="2:21" ht="12.75">
      <c r="B220" s="12">
        <f t="shared" si="44"/>
        <v>54</v>
      </c>
      <c r="C220" s="8">
        <f t="shared" si="40"/>
        <v>186</v>
      </c>
      <c r="D220" s="9">
        <f t="shared" si="45"/>
        <v>809.7243557261721</v>
      </c>
      <c r="E220" s="9">
        <f t="shared" si="46"/>
        <v>136163.78364342154</v>
      </c>
      <c r="G220" s="13">
        <f t="shared" si="47"/>
        <v>54</v>
      </c>
      <c r="H220" s="8">
        <f t="shared" si="41"/>
        <v>186</v>
      </c>
      <c r="I220" s="14">
        <f t="shared" si="42"/>
        <v>24062.5</v>
      </c>
      <c r="J220" s="9">
        <f t="shared" si="43"/>
        <v>24062.5</v>
      </c>
      <c r="K220" s="14">
        <f t="shared" si="36"/>
        <v>678.125</v>
      </c>
      <c r="L220" s="9">
        <f t="shared" si="48"/>
        <v>732.025</v>
      </c>
      <c r="M220" s="14">
        <f t="shared" si="49"/>
        <v>437.5</v>
      </c>
      <c r="N220" s="9">
        <f t="shared" si="37"/>
        <v>437.5</v>
      </c>
      <c r="O220" s="14">
        <f t="shared" si="38"/>
        <v>240.625</v>
      </c>
      <c r="P220" s="9">
        <f t="shared" si="39"/>
        <v>240.625</v>
      </c>
      <c r="R220" s="13">
        <f t="shared" si="53"/>
        <v>54</v>
      </c>
      <c r="S220" s="8">
        <f t="shared" si="50"/>
        <v>186</v>
      </c>
      <c r="T220" s="9">
        <f t="shared" si="51"/>
        <v>1693.4904801771613</v>
      </c>
      <c r="U220" s="9">
        <f t="shared" si="52"/>
        <v>283441.9038430374</v>
      </c>
    </row>
    <row r="221" spans="2:21" ht="12.75">
      <c r="B221" s="12">
        <f t="shared" si="44"/>
        <v>53</v>
      </c>
      <c r="C221" s="8">
        <f t="shared" si="40"/>
        <v>187</v>
      </c>
      <c r="D221" s="9">
        <f t="shared" si="45"/>
        <v>816.9827018605292</v>
      </c>
      <c r="E221" s="9">
        <f t="shared" si="46"/>
        <v>137380.76634528209</v>
      </c>
      <c r="G221" s="13">
        <f t="shared" si="47"/>
        <v>53</v>
      </c>
      <c r="H221" s="8">
        <f t="shared" si="41"/>
        <v>187</v>
      </c>
      <c r="I221" s="14">
        <f t="shared" si="42"/>
        <v>23625</v>
      </c>
      <c r="J221" s="9">
        <f t="shared" si="43"/>
        <v>23625</v>
      </c>
      <c r="K221" s="14">
        <f t="shared" si="36"/>
        <v>673.75</v>
      </c>
      <c r="L221" s="9">
        <f t="shared" si="48"/>
        <v>727.65</v>
      </c>
      <c r="M221" s="14">
        <f t="shared" si="49"/>
        <v>437.5</v>
      </c>
      <c r="N221" s="9">
        <f t="shared" si="37"/>
        <v>437.5</v>
      </c>
      <c r="O221" s="14">
        <f t="shared" si="38"/>
        <v>236.25</v>
      </c>
      <c r="P221" s="9">
        <f t="shared" si="39"/>
        <v>236.25</v>
      </c>
      <c r="R221" s="13">
        <f t="shared" si="53"/>
        <v>53</v>
      </c>
      <c r="S221" s="8">
        <f t="shared" si="50"/>
        <v>187</v>
      </c>
      <c r="T221" s="9">
        <f t="shared" si="51"/>
        <v>1700.6514230582243</v>
      </c>
      <c r="U221" s="9">
        <f t="shared" si="52"/>
        <v>284642.5552660956</v>
      </c>
    </row>
    <row r="222" spans="2:21" ht="12.75">
      <c r="B222" s="12">
        <f t="shared" si="44"/>
        <v>52</v>
      </c>
      <c r="C222" s="8">
        <f t="shared" si="40"/>
        <v>188</v>
      </c>
      <c r="D222" s="9">
        <f t="shared" si="45"/>
        <v>824.2845980716926</v>
      </c>
      <c r="E222" s="9">
        <f t="shared" si="46"/>
        <v>138605.05094335377</v>
      </c>
      <c r="G222" s="13">
        <f t="shared" si="47"/>
        <v>52</v>
      </c>
      <c r="H222" s="8">
        <f t="shared" si="41"/>
        <v>188</v>
      </c>
      <c r="I222" s="14">
        <f t="shared" si="42"/>
        <v>23187.5</v>
      </c>
      <c r="J222" s="9">
        <f t="shared" si="43"/>
        <v>23187.5</v>
      </c>
      <c r="K222" s="14">
        <f t="shared" si="36"/>
        <v>669.375</v>
      </c>
      <c r="L222" s="9">
        <f t="shared" si="48"/>
        <v>723.275</v>
      </c>
      <c r="M222" s="14">
        <f t="shared" si="49"/>
        <v>437.5</v>
      </c>
      <c r="N222" s="9">
        <f t="shared" si="37"/>
        <v>437.5</v>
      </c>
      <c r="O222" s="14">
        <f t="shared" si="38"/>
        <v>231.875</v>
      </c>
      <c r="P222" s="9">
        <f t="shared" si="39"/>
        <v>231.875</v>
      </c>
      <c r="R222" s="13">
        <f t="shared" si="53"/>
        <v>52</v>
      </c>
      <c r="S222" s="8">
        <f t="shared" si="50"/>
        <v>188</v>
      </c>
      <c r="T222" s="9">
        <f t="shared" si="51"/>
        <v>1707.8553315965737</v>
      </c>
      <c r="U222" s="9">
        <f t="shared" si="52"/>
        <v>285850.4105976922</v>
      </c>
    </row>
    <row r="223" spans="2:21" ht="12.75">
      <c r="B223" s="12">
        <f t="shared" si="44"/>
        <v>51</v>
      </c>
      <c r="C223" s="8">
        <f t="shared" si="40"/>
        <v>189</v>
      </c>
      <c r="D223" s="9">
        <f t="shared" si="45"/>
        <v>831.6303056601226</v>
      </c>
      <c r="E223" s="9">
        <f t="shared" si="46"/>
        <v>139836.6812490139</v>
      </c>
      <c r="G223" s="13">
        <f t="shared" si="47"/>
        <v>51</v>
      </c>
      <c r="H223" s="8">
        <f t="shared" si="41"/>
        <v>189</v>
      </c>
      <c r="I223" s="14">
        <f t="shared" si="42"/>
        <v>22750</v>
      </c>
      <c r="J223" s="9">
        <f t="shared" si="43"/>
        <v>22750</v>
      </c>
      <c r="K223" s="14">
        <f t="shared" si="36"/>
        <v>665</v>
      </c>
      <c r="L223" s="9">
        <f t="shared" si="48"/>
        <v>718.9</v>
      </c>
      <c r="M223" s="14">
        <f t="shared" si="49"/>
        <v>437.5</v>
      </c>
      <c r="N223" s="9">
        <f t="shared" si="37"/>
        <v>437.5</v>
      </c>
      <c r="O223" s="14">
        <f t="shared" si="38"/>
        <v>227.5</v>
      </c>
      <c r="P223" s="9">
        <f t="shared" si="39"/>
        <v>227.5</v>
      </c>
      <c r="R223" s="13">
        <f t="shared" si="53"/>
        <v>51</v>
      </c>
      <c r="S223" s="8">
        <f t="shared" si="50"/>
        <v>189</v>
      </c>
      <c r="T223" s="9">
        <f t="shared" si="51"/>
        <v>1715.1024635861531</v>
      </c>
      <c r="U223" s="9">
        <f t="shared" si="52"/>
        <v>287065.5130612783</v>
      </c>
    </row>
    <row r="224" spans="2:21" ht="12.75">
      <c r="B224" s="12">
        <f t="shared" si="44"/>
        <v>50</v>
      </c>
      <c r="C224" s="8">
        <f t="shared" si="40"/>
        <v>190</v>
      </c>
      <c r="D224" s="9">
        <f t="shared" si="45"/>
        <v>839.0200874940834</v>
      </c>
      <c r="E224" s="9">
        <f t="shared" si="46"/>
        <v>141075.70133650798</v>
      </c>
      <c r="G224" s="13">
        <f t="shared" si="47"/>
        <v>50</v>
      </c>
      <c r="H224" s="8">
        <f t="shared" si="41"/>
        <v>190</v>
      </c>
      <c r="I224" s="14">
        <f t="shared" si="42"/>
        <v>22312.5</v>
      </c>
      <c r="J224" s="9">
        <f t="shared" si="43"/>
        <v>22312.5</v>
      </c>
      <c r="K224" s="14">
        <f t="shared" si="36"/>
        <v>660.625</v>
      </c>
      <c r="L224" s="9">
        <f t="shared" si="48"/>
        <v>714.525</v>
      </c>
      <c r="M224" s="14">
        <f t="shared" si="49"/>
        <v>437.5</v>
      </c>
      <c r="N224" s="9">
        <f t="shared" si="37"/>
        <v>437.5</v>
      </c>
      <c r="O224" s="14">
        <f t="shared" si="38"/>
        <v>223.125</v>
      </c>
      <c r="P224" s="9">
        <f t="shared" si="39"/>
        <v>223.125</v>
      </c>
      <c r="R224" s="13">
        <f t="shared" si="53"/>
        <v>50</v>
      </c>
      <c r="S224" s="8">
        <f t="shared" si="50"/>
        <v>190</v>
      </c>
      <c r="T224" s="9">
        <f t="shared" si="51"/>
        <v>1722.39307836767</v>
      </c>
      <c r="U224" s="9">
        <f t="shared" si="52"/>
        <v>288287.906139646</v>
      </c>
    </row>
    <row r="225" spans="2:21" ht="12.75">
      <c r="B225" s="12">
        <f t="shared" si="44"/>
        <v>49</v>
      </c>
      <c r="C225" s="8">
        <f t="shared" si="40"/>
        <v>191</v>
      </c>
      <c r="D225" s="9">
        <f t="shared" si="45"/>
        <v>846.4542080190479</v>
      </c>
      <c r="E225" s="9">
        <f t="shared" si="46"/>
        <v>142322.15554452702</v>
      </c>
      <c r="G225" s="13">
        <f t="shared" si="47"/>
        <v>49</v>
      </c>
      <c r="H225" s="8">
        <f t="shared" si="41"/>
        <v>191</v>
      </c>
      <c r="I225" s="14">
        <f t="shared" si="42"/>
        <v>21875</v>
      </c>
      <c r="J225" s="9">
        <f t="shared" si="43"/>
        <v>21875</v>
      </c>
      <c r="K225" s="14">
        <f t="shared" si="36"/>
        <v>656.25</v>
      </c>
      <c r="L225" s="9">
        <f t="shared" si="48"/>
        <v>710.15</v>
      </c>
      <c r="M225" s="14">
        <f t="shared" si="49"/>
        <v>437.5</v>
      </c>
      <c r="N225" s="9">
        <f t="shared" si="37"/>
        <v>437.5</v>
      </c>
      <c r="O225" s="14">
        <f t="shared" si="38"/>
        <v>218.75</v>
      </c>
      <c r="P225" s="9">
        <f t="shared" si="39"/>
        <v>218.75</v>
      </c>
      <c r="R225" s="13">
        <f t="shared" si="53"/>
        <v>49</v>
      </c>
      <c r="S225" s="8">
        <f t="shared" si="50"/>
        <v>191</v>
      </c>
      <c r="T225" s="9">
        <f t="shared" si="51"/>
        <v>1729.7274368378762</v>
      </c>
      <c r="U225" s="9">
        <f t="shared" si="52"/>
        <v>289517.6335764839</v>
      </c>
    </row>
    <row r="226" spans="2:21" ht="12.75">
      <c r="B226" s="12">
        <f t="shared" si="44"/>
        <v>48</v>
      </c>
      <c r="C226" s="8">
        <f t="shared" si="40"/>
        <v>192</v>
      </c>
      <c r="D226" s="9">
        <f t="shared" si="45"/>
        <v>853.9329332671622</v>
      </c>
      <c r="E226" s="9">
        <f t="shared" si="46"/>
        <v>143576.08847779417</v>
      </c>
      <c r="G226" s="13">
        <f t="shared" si="47"/>
        <v>48</v>
      </c>
      <c r="H226" s="8">
        <f t="shared" si="41"/>
        <v>192</v>
      </c>
      <c r="I226" s="14">
        <f t="shared" si="42"/>
        <v>21437.5</v>
      </c>
      <c r="J226" s="9">
        <f t="shared" si="43"/>
        <v>21437.5</v>
      </c>
      <c r="K226" s="14">
        <f t="shared" si="36"/>
        <v>651.875</v>
      </c>
      <c r="L226" s="9">
        <f t="shared" si="48"/>
        <v>705.775</v>
      </c>
      <c r="M226" s="14">
        <f t="shared" si="49"/>
        <v>437.5</v>
      </c>
      <c r="N226" s="9">
        <f t="shared" si="37"/>
        <v>437.5</v>
      </c>
      <c r="O226" s="14">
        <f t="shared" si="38"/>
        <v>214.375</v>
      </c>
      <c r="P226" s="9">
        <f t="shared" si="39"/>
        <v>214.375</v>
      </c>
      <c r="R226" s="13">
        <f t="shared" si="53"/>
        <v>48</v>
      </c>
      <c r="S226" s="8">
        <f t="shared" si="50"/>
        <v>192</v>
      </c>
      <c r="T226" s="9">
        <f t="shared" si="51"/>
        <v>1737.1058014589032</v>
      </c>
      <c r="U226" s="9">
        <f t="shared" si="52"/>
        <v>290754.73937794275</v>
      </c>
    </row>
    <row r="227" spans="2:21" ht="12.75">
      <c r="B227" s="12">
        <f t="shared" si="44"/>
        <v>47</v>
      </c>
      <c r="C227" s="8">
        <f t="shared" si="40"/>
        <v>193</v>
      </c>
      <c r="D227" s="9">
        <f t="shared" si="45"/>
        <v>861.456530866765</v>
      </c>
      <c r="E227" s="9">
        <f t="shared" si="46"/>
        <v>144837.54500866093</v>
      </c>
      <c r="G227" s="13">
        <f t="shared" si="47"/>
        <v>47</v>
      </c>
      <c r="H227" s="8">
        <f t="shared" si="41"/>
        <v>193</v>
      </c>
      <c r="I227" s="14">
        <f t="shared" si="42"/>
        <v>21000</v>
      </c>
      <c r="J227" s="9">
        <f t="shared" si="43"/>
        <v>21000</v>
      </c>
      <c r="K227" s="14">
        <f aca="true" t="shared" si="54" ref="K227:K290">IF(G227&gt;=0,M227+O227,"")</f>
        <v>647.5</v>
      </c>
      <c r="L227" s="9">
        <f t="shared" si="48"/>
        <v>701.4</v>
      </c>
      <c r="M227" s="14">
        <f t="shared" si="49"/>
        <v>437.5</v>
      </c>
      <c r="N227" s="9">
        <f aca="true" t="shared" si="55" ref="N227:N290">IF(G227&gt;=0,M227*(1+$M$20)^$H227,"")</f>
        <v>437.5</v>
      </c>
      <c r="O227" s="14">
        <f aca="true" t="shared" si="56" ref="O227:O290">IF(G227&gt;=0,I227*$M$17,"")</f>
        <v>210</v>
      </c>
      <c r="P227" s="9">
        <f aca="true" t="shared" si="57" ref="P227:P290">IF(G227&gt;=0,O227*(1+$M$20)^$H227,"")</f>
        <v>210</v>
      </c>
      <c r="R227" s="13">
        <f t="shared" si="53"/>
        <v>47</v>
      </c>
      <c r="S227" s="8">
        <f t="shared" si="50"/>
        <v>193</v>
      </c>
      <c r="T227" s="9">
        <f t="shared" si="51"/>
        <v>1744.5284362676566</v>
      </c>
      <c r="U227" s="9">
        <f t="shared" si="52"/>
        <v>291999.2678142104</v>
      </c>
    </row>
    <row r="228" spans="2:21" ht="12.75">
      <c r="B228" s="12">
        <f t="shared" si="44"/>
        <v>46</v>
      </c>
      <c r="C228" s="8">
        <f aca="true" t="shared" si="58" ref="C228:C291">IF(B228&gt;=0,$E$20-B228,"")</f>
        <v>194</v>
      </c>
      <c r="D228" s="9">
        <f t="shared" si="45"/>
        <v>869.0252700519657</v>
      </c>
      <c r="E228" s="9">
        <f t="shared" si="46"/>
        <v>146106.5702787129</v>
      </c>
      <c r="G228" s="13">
        <f t="shared" si="47"/>
        <v>46</v>
      </c>
      <c r="H228" s="8">
        <f aca="true" t="shared" si="59" ref="H228:H291">IF(G228&gt;=0,$M$18-G228,"")</f>
        <v>194</v>
      </c>
      <c r="I228" s="14">
        <f aca="true" t="shared" si="60" ref="I228:I291">IF(G228&gt;=0,I227-M227,"")</f>
        <v>20562.5</v>
      </c>
      <c r="J228" s="9">
        <f aca="true" t="shared" si="61" ref="J228:J291">IF(G228&gt;=0,I228*(1+$M$20)^$H227,"")</f>
        <v>20562.5</v>
      </c>
      <c r="K228" s="14">
        <f t="shared" si="54"/>
        <v>643.125</v>
      </c>
      <c r="L228" s="9">
        <f t="shared" si="48"/>
        <v>697.025</v>
      </c>
      <c r="M228" s="14">
        <f t="shared" si="49"/>
        <v>437.5</v>
      </c>
      <c r="N228" s="9">
        <f t="shared" si="55"/>
        <v>437.5</v>
      </c>
      <c r="O228" s="14">
        <f t="shared" si="56"/>
        <v>205.625</v>
      </c>
      <c r="P228" s="9">
        <f t="shared" si="57"/>
        <v>205.625</v>
      </c>
      <c r="R228" s="13">
        <f t="shared" si="53"/>
        <v>46</v>
      </c>
      <c r="S228" s="8">
        <f t="shared" si="50"/>
        <v>194</v>
      </c>
      <c r="T228" s="9">
        <f t="shared" si="51"/>
        <v>1751.9956068852623</v>
      </c>
      <c r="U228" s="9">
        <f t="shared" si="52"/>
        <v>293251.2634210956</v>
      </c>
    </row>
    <row r="229" spans="2:21" ht="12.75">
      <c r="B229" s="12">
        <f aca="true" t="shared" si="62" ref="B229:B292">B228-1</f>
        <v>45</v>
      </c>
      <c r="C229" s="8">
        <f t="shared" si="58"/>
        <v>195</v>
      </c>
      <c r="D229" s="9">
        <f aca="true" t="shared" si="63" ref="D229:D274">IF(B229&gt;=0,E228*$E$19,"")</f>
        <v>876.6394216722774</v>
      </c>
      <c r="E229" s="9">
        <f aca="true" t="shared" si="64" ref="E229:E292">IF(B229&gt;=0,E228+D229+($E$18*(1+$E$21)^$C229),"")</f>
        <v>147383.20970038517</v>
      </c>
      <c r="G229" s="13">
        <f aca="true" t="shared" si="65" ref="G229:G292">G228-1</f>
        <v>45</v>
      </c>
      <c r="H229" s="8">
        <f t="shared" si="59"/>
        <v>195</v>
      </c>
      <c r="I229" s="14">
        <f t="shared" si="60"/>
        <v>20125</v>
      </c>
      <c r="J229" s="9">
        <f t="shared" si="61"/>
        <v>20125</v>
      </c>
      <c r="K229" s="14">
        <f t="shared" si="54"/>
        <v>638.75</v>
      </c>
      <c r="L229" s="9">
        <f aca="true" t="shared" si="66" ref="L229:L292">IF(G229&gt;=0,N229+P229+(SUM($N$21:$P$23)),"")</f>
        <v>692.65</v>
      </c>
      <c r="M229" s="14">
        <f aca="true" t="shared" si="67" ref="M229:M292">IF(G229&gt;=0,$M$19,"")</f>
        <v>437.5</v>
      </c>
      <c r="N229" s="9">
        <f t="shared" si="55"/>
        <v>437.5</v>
      </c>
      <c r="O229" s="14">
        <f t="shared" si="56"/>
        <v>201.25</v>
      </c>
      <c r="P229" s="9">
        <f t="shared" si="57"/>
        <v>201.25</v>
      </c>
      <c r="R229" s="13">
        <f t="shared" si="53"/>
        <v>45</v>
      </c>
      <c r="S229" s="8">
        <f aca="true" t="shared" si="68" ref="S229:S292">IF(R229&gt;=0,$U$20-R229,"")</f>
        <v>195</v>
      </c>
      <c r="T229" s="9">
        <f aca="true" t="shared" si="69" ref="T229:T292">IF(R229&gt;=0,U228*$U$19,"")</f>
        <v>1759.5075805265737</v>
      </c>
      <c r="U229" s="9">
        <f aca="true" t="shared" si="70" ref="U229:U292">IF(R229&gt;=0,U228+T229+($U$18*(1+$U$21)^$S229)-$U$13,"")</f>
        <v>294510.7710016222</v>
      </c>
    </row>
    <row r="230" spans="2:21" ht="12.75">
      <c r="B230" s="12">
        <f t="shared" si="62"/>
        <v>44</v>
      </c>
      <c r="C230" s="8">
        <f t="shared" si="58"/>
        <v>196</v>
      </c>
      <c r="D230" s="9">
        <f t="shared" si="63"/>
        <v>884.299258202311</v>
      </c>
      <c r="E230" s="9">
        <f t="shared" si="64"/>
        <v>148667.50895858748</v>
      </c>
      <c r="G230" s="13">
        <f t="shared" si="65"/>
        <v>44</v>
      </c>
      <c r="H230" s="8">
        <f t="shared" si="59"/>
        <v>196</v>
      </c>
      <c r="I230" s="14">
        <f t="shared" si="60"/>
        <v>19687.5</v>
      </c>
      <c r="J230" s="9">
        <f t="shared" si="61"/>
        <v>19687.5</v>
      </c>
      <c r="K230" s="14">
        <f t="shared" si="54"/>
        <v>634.375</v>
      </c>
      <c r="L230" s="9">
        <f t="shared" si="66"/>
        <v>688.275</v>
      </c>
      <c r="M230" s="14">
        <f t="shared" si="67"/>
        <v>437.5</v>
      </c>
      <c r="N230" s="9">
        <f t="shared" si="55"/>
        <v>437.5</v>
      </c>
      <c r="O230" s="14">
        <f t="shared" si="56"/>
        <v>196.875</v>
      </c>
      <c r="P230" s="9">
        <f t="shared" si="57"/>
        <v>196.875</v>
      </c>
      <c r="R230" s="13">
        <f aca="true" t="shared" si="71" ref="R230:R293">R229-1</f>
        <v>44</v>
      </c>
      <c r="S230" s="8">
        <f t="shared" si="68"/>
        <v>196</v>
      </c>
      <c r="T230" s="9">
        <f t="shared" si="69"/>
        <v>1767.0646260097333</v>
      </c>
      <c r="U230" s="9">
        <f t="shared" si="70"/>
        <v>295777.8356276319</v>
      </c>
    </row>
    <row r="231" spans="2:21" ht="12.75">
      <c r="B231" s="12">
        <f t="shared" si="62"/>
        <v>43</v>
      </c>
      <c r="C231" s="8">
        <f t="shared" si="58"/>
        <v>197</v>
      </c>
      <c r="D231" s="9">
        <f t="shared" si="63"/>
        <v>892.0050537515249</v>
      </c>
      <c r="E231" s="9">
        <f t="shared" si="64"/>
        <v>149959.514012339</v>
      </c>
      <c r="G231" s="13">
        <f t="shared" si="65"/>
        <v>43</v>
      </c>
      <c r="H231" s="8">
        <f t="shared" si="59"/>
        <v>197</v>
      </c>
      <c r="I231" s="14">
        <f t="shared" si="60"/>
        <v>19250</v>
      </c>
      <c r="J231" s="9">
        <f t="shared" si="61"/>
        <v>19250</v>
      </c>
      <c r="K231" s="14">
        <f t="shared" si="54"/>
        <v>630</v>
      </c>
      <c r="L231" s="9">
        <f t="shared" si="66"/>
        <v>683.9</v>
      </c>
      <c r="M231" s="14">
        <f t="shared" si="67"/>
        <v>437.5</v>
      </c>
      <c r="N231" s="9">
        <f t="shared" si="55"/>
        <v>437.5</v>
      </c>
      <c r="O231" s="14">
        <f t="shared" si="56"/>
        <v>192.5</v>
      </c>
      <c r="P231" s="9">
        <f t="shared" si="57"/>
        <v>192.5</v>
      </c>
      <c r="R231" s="13">
        <f t="shared" si="71"/>
        <v>43</v>
      </c>
      <c r="S231" s="8">
        <f t="shared" si="68"/>
        <v>197</v>
      </c>
      <c r="T231" s="9">
        <f t="shared" si="69"/>
        <v>1774.6670137657916</v>
      </c>
      <c r="U231" s="9">
        <f t="shared" si="70"/>
        <v>297052.5026413977</v>
      </c>
    </row>
    <row r="232" spans="2:21" ht="12.75">
      <c r="B232" s="12">
        <f t="shared" si="62"/>
        <v>42</v>
      </c>
      <c r="C232" s="8">
        <f t="shared" si="58"/>
        <v>198</v>
      </c>
      <c r="D232" s="9">
        <f t="shared" si="63"/>
        <v>899.757084074034</v>
      </c>
      <c r="E232" s="9">
        <f t="shared" si="64"/>
        <v>151259.27109641302</v>
      </c>
      <c r="G232" s="13">
        <f t="shared" si="65"/>
        <v>42</v>
      </c>
      <c r="H232" s="8">
        <f t="shared" si="59"/>
        <v>198</v>
      </c>
      <c r="I232" s="14">
        <f t="shared" si="60"/>
        <v>18812.5</v>
      </c>
      <c r="J232" s="9">
        <f t="shared" si="61"/>
        <v>18812.5</v>
      </c>
      <c r="K232" s="14">
        <f t="shared" si="54"/>
        <v>625.625</v>
      </c>
      <c r="L232" s="9">
        <f t="shared" si="66"/>
        <v>679.525</v>
      </c>
      <c r="M232" s="14">
        <f t="shared" si="67"/>
        <v>437.5</v>
      </c>
      <c r="N232" s="9">
        <f t="shared" si="55"/>
        <v>437.5</v>
      </c>
      <c r="O232" s="14">
        <f t="shared" si="56"/>
        <v>188.125</v>
      </c>
      <c r="P232" s="9">
        <f t="shared" si="57"/>
        <v>188.125</v>
      </c>
      <c r="R232" s="13">
        <f t="shared" si="71"/>
        <v>42</v>
      </c>
      <c r="S232" s="8">
        <f t="shared" si="68"/>
        <v>198</v>
      </c>
      <c r="T232" s="9">
        <f t="shared" si="69"/>
        <v>1782.3150158483863</v>
      </c>
      <c r="U232" s="9">
        <f t="shared" si="70"/>
        <v>298334.8176572461</v>
      </c>
    </row>
    <row r="233" spans="2:21" ht="12.75">
      <c r="B233" s="12">
        <f t="shared" si="62"/>
        <v>41</v>
      </c>
      <c r="C233" s="8">
        <f t="shared" si="58"/>
        <v>199</v>
      </c>
      <c r="D233" s="9">
        <f t="shared" si="63"/>
        <v>907.5556265784782</v>
      </c>
      <c r="E233" s="9">
        <f t="shared" si="64"/>
        <v>152566.8267229915</v>
      </c>
      <c r="G233" s="13">
        <f t="shared" si="65"/>
        <v>41</v>
      </c>
      <c r="H233" s="8">
        <f t="shared" si="59"/>
        <v>199</v>
      </c>
      <c r="I233" s="14">
        <f t="shared" si="60"/>
        <v>18375</v>
      </c>
      <c r="J233" s="9">
        <f t="shared" si="61"/>
        <v>18375</v>
      </c>
      <c r="K233" s="14">
        <f t="shared" si="54"/>
        <v>621.25</v>
      </c>
      <c r="L233" s="9">
        <f t="shared" si="66"/>
        <v>675.15</v>
      </c>
      <c r="M233" s="14">
        <f t="shared" si="67"/>
        <v>437.5</v>
      </c>
      <c r="N233" s="9">
        <f t="shared" si="55"/>
        <v>437.5</v>
      </c>
      <c r="O233" s="14">
        <f t="shared" si="56"/>
        <v>183.75</v>
      </c>
      <c r="P233" s="9">
        <f t="shared" si="57"/>
        <v>183.75</v>
      </c>
      <c r="R233" s="13">
        <f t="shared" si="71"/>
        <v>41</v>
      </c>
      <c r="S233" s="8">
        <f t="shared" si="68"/>
        <v>199</v>
      </c>
      <c r="T233" s="9">
        <f t="shared" si="69"/>
        <v>1790.0089059434765</v>
      </c>
      <c r="U233" s="9">
        <f t="shared" si="70"/>
        <v>299624.82656318956</v>
      </c>
    </row>
    <row r="234" spans="2:21" ht="12.75">
      <c r="B234" s="12">
        <f t="shared" si="62"/>
        <v>40</v>
      </c>
      <c r="C234" s="8">
        <f t="shared" si="58"/>
        <v>200</v>
      </c>
      <c r="D234" s="9">
        <f t="shared" si="63"/>
        <v>915.4009603379491</v>
      </c>
      <c r="E234" s="9">
        <f t="shared" si="64"/>
        <v>153882.22768332946</v>
      </c>
      <c r="G234" s="13">
        <f t="shared" si="65"/>
        <v>40</v>
      </c>
      <c r="H234" s="8">
        <f t="shared" si="59"/>
        <v>200</v>
      </c>
      <c r="I234" s="14">
        <f t="shared" si="60"/>
        <v>17937.5</v>
      </c>
      <c r="J234" s="9">
        <f t="shared" si="61"/>
        <v>17937.5</v>
      </c>
      <c r="K234" s="14">
        <f t="shared" si="54"/>
        <v>616.875</v>
      </c>
      <c r="L234" s="9">
        <f t="shared" si="66"/>
        <v>670.775</v>
      </c>
      <c r="M234" s="14">
        <f t="shared" si="67"/>
        <v>437.5</v>
      </c>
      <c r="N234" s="9">
        <f t="shared" si="55"/>
        <v>437.5</v>
      </c>
      <c r="O234" s="14">
        <f t="shared" si="56"/>
        <v>179.375</v>
      </c>
      <c r="P234" s="9">
        <f t="shared" si="57"/>
        <v>179.375</v>
      </c>
      <c r="R234" s="13">
        <f t="shared" si="71"/>
        <v>40</v>
      </c>
      <c r="S234" s="8">
        <f t="shared" si="68"/>
        <v>200</v>
      </c>
      <c r="T234" s="9">
        <f t="shared" si="69"/>
        <v>1797.7489593791374</v>
      </c>
      <c r="U234" s="9">
        <f t="shared" si="70"/>
        <v>300922.5755225687</v>
      </c>
    </row>
    <row r="235" spans="2:21" ht="12.75">
      <c r="B235" s="12">
        <f t="shared" si="62"/>
        <v>39</v>
      </c>
      <c r="C235" s="8">
        <f t="shared" si="58"/>
        <v>201</v>
      </c>
      <c r="D235" s="9">
        <f t="shared" si="63"/>
        <v>923.2933660999768</v>
      </c>
      <c r="E235" s="9">
        <f t="shared" si="64"/>
        <v>155205.52104942943</v>
      </c>
      <c r="G235" s="13">
        <f t="shared" si="65"/>
        <v>39</v>
      </c>
      <c r="H235" s="8">
        <f t="shared" si="59"/>
        <v>201</v>
      </c>
      <c r="I235" s="14">
        <f t="shared" si="60"/>
        <v>17500</v>
      </c>
      <c r="J235" s="9">
        <f t="shared" si="61"/>
        <v>17500</v>
      </c>
      <c r="K235" s="14">
        <f t="shared" si="54"/>
        <v>612.5</v>
      </c>
      <c r="L235" s="9">
        <f t="shared" si="66"/>
        <v>666.4</v>
      </c>
      <c r="M235" s="14">
        <f t="shared" si="67"/>
        <v>437.5</v>
      </c>
      <c r="N235" s="9">
        <f t="shared" si="55"/>
        <v>437.5</v>
      </c>
      <c r="O235" s="14">
        <f t="shared" si="56"/>
        <v>175</v>
      </c>
      <c r="P235" s="9">
        <f t="shared" si="57"/>
        <v>175</v>
      </c>
      <c r="R235" s="13">
        <f t="shared" si="71"/>
        <v>39</v>
      </c>
      <c r="S235" s="8">
        <f t="shared" si="68"/>
        <v>201</v>
      </c>
      <c r="T235" s="9">
        <f t="shared" si="69"/>
        <v>1805.5354531354124</v>
      </c>
      <c r="U235" s="9">
        <f t="shared" si="70"/>
        <v>302228.11097570416</v>
      </c>
    </row>
    <row r="236" spans="2:21" ht="12.75">
      <c r="B236" s="12">
        <f t="shared" si="62"/>
        <v>38</v>
      </c>
      <c r="C236" s="8">
        <f t="shared" si="58"/>
        <v>202</v>
      </c>
      <c r="D236" s="9">
        <f t="shared" si="63"/>
        <v>931.2331262965766</v>
      </c>
      <c r="E236" s="9">
        <f t="shared" si="64"/>
        <v>156536.754175726</v>
      </c>
      <c r="G236" s="13">
        <f t="shared" si="65"/>
        <v>38</v>
      </c>
      <c r="H236" s="8">
        <f t="shared" si="59"/>
        <v>202</v>
      </c>
      <c r="I236" s="14">
        <f t="shared" si="60"/>
        <v>17062.5</v>
      </c>
      <c r="J236" s="9">
        <f t="shared" si="61"/>
        <v>17062.5</v>
      </c>
      <c r="K236" s="14">
        <f t="shared" si="54"/>
        <v>608.125</v>
      </c>
      <c r="L236" s="9">
        <f t="shared" si="66"/>
        <v>662.025</v>
      </c>
      <c r="M236" s="14">
        <f t="shared" si="67"/>
        <v>437.5</v>
      </c>
      <c r="N236" s="9">
        <f t="shared" si="55"/>
        <v>437.5</v>
      </c>
      <c r="O236" s="14">
        <f t="shared" si="56"/>
        <v>170.625</v>
      </c>
      <c r="P236" s="9">
        <f t="shared" si="57"/>
        <v>170.625</v>
      </c>
      <c r="R236" s="13">
        <f t="shared" si="71"/>
        <v>38</v>
      </c>
      <c r="S236" s="8">
        <f t="shared" si="68"/>
        <v>202</v>
      </c>
      <c r="T236" s="9">
        <f t="shared" si="69"/>
        <v>1813.368665854225</v>
      </c>
      <c r="U236" s="9">
        <f t="shared" si="70"/>
        <v>303541.47964155837</v>
      </c>
    </row>
    <row r="237" spans="2:21" ht="12.75">
      <c r="B237" s="12">
        <f t="shared" si="62"/>
        <v>37</v>
      </c>
      <c r="C237" s="8">
        <f t="shared" si="58"/>
        <v>203</v>
      </c>
      <c r="D237" s="9">
        <f t="shared" si="63"/>
        <v>939.220525054356</v>
      </c>
      <c r="E237" s="9">
        <f t="shared" si="64"/>
        <v>157875.97470078035</v>
      </c>
      <c r="G237" s="13">
        <f t="shared" si="65"/>
        <v>37</v>
      </c>
      <c r="H237" s="8">
        <f t="shared" si="59"/>
        <v>203</v>
      </c>
      <c r="I237" s="14">
        <f t="shared" si="60"/>
        <v>16625</v>
      </c>
      <c r="J237" s="9">
        <f t="shared" si="61"/>
        <v>16625</v>
      </c>
      <c r="K237" s="14">
        <f t="shared" si="54"/>
        <v>603.75</v>
      </c>
      <c r="L237" s="9">
        <f t="shared" si="66"/>
        <v>657.65</v>
      </c>
      <c r="M237" s="14">
        <f t="shared" si="67"/>
        <v>437.5</v>
      </c>
      <c r="N237" s="9">
        <f t="shared" si="55"/>
        <v>437.5</v>
      </c>
      <c r="O237" s="14">
        <f t="shared" si="56"/>
        <v>166.25</v>
      </c>
      <c r="P237" s="9">
        <f t="shared" si="57"/>
        <v>166.25</v>
      </c>
      <c r="R237" s="13">
        <f t="shared" si="71"/>
        <v>37</v>
      </c>
      <c r="S237" s="8">
        <f t="shared" si="68"/>
        <v>203</v>
      </c>
      <c r="T237" s="9">
        <f t="shared" si="69"/>
        <v>1821.2488778493503</v>
      </c>
      <c r="U237" s="9">
        <f t="shared" si="70"/>
        <v>304862.72851940774</v>
      </c>
    </row>
    <row r="238" spans="2:21" ht="12.75">
      <c r="B238" s="12">
        <f t="shared" si="62"/>
        <v>36</v>
      </c>
      <c r="C238" s="8">
        <f t="shared" si="58"/>
        <v>204</v>
      </c>
      <c r="D238" s="9">
        <f t="shared" si="63"/>
        <v>947.2558482046821</v>
      </c>
      <c r="E238" s="9">
        <f t="shared" si="64"/>
        <v>159223.23054898504</v>
      </c>
      <c r="G238" s="13">
        <f t="shared" si="65"/>
        <v>36</v>
      </c>
      <c r="H238" s="8">
        <f t="shared" si="59"/>
        <v>204</v>
      </c>
      <c r="I238" s="14">
        <f t="shared" si="60"/>
        <v>16187.5</v>
      </c>
      <c r="J238" s="9">
        <f t="shared" si="61"/>
        <v>16187.5</v>
      </c>
      <c r="K238" s="14">
        <f t="shared" si="54"/>
        <v>599.375</v>
      </c>
      <c r="L238" s="9">
        <f t="shared" si="66"/>
        <v>653.275</v>
      </c>
      <c r="M238" s="14">
        <f t="shared" si="67"/>
        <v>437.5</v>
      </c>
      <c r="N238" s="9">
        <f t="shared" si="55"/>
        <v>437.5</v>
      </c>
      <c r="O238" s="14">
        <f t="shared" si="56"/>
        <v>161.875</v>
      </c>
      <c r="P238" s="9">
        <f t="shared" si="57"/>
        <v>161.875</v>
      </c>
      <c r="R238" s="13">
        <f t="shared" si="71"/>
        <v>36</v>
      </c>
      <c r="S238" s="8">
        <f t="shared" si="68"/>
        <v>204</v>
      </c>
      <c r="T238" s="9">
        <f t="shared" si="69"/>
        <v>1829.1763711164465</v>
      </c>
      <c r="U238" s="9">
        <f t="shared" si="70"/>
        <v>306191.90489052417</v>
      </c>
    </row>
    <row r="239" spans="2:21" ht="12.75">
      <c r="B239" s="12">
        <f t="shared" si="62"/>
        <v>35</v>
      </c>
      <c r="C239" s="8">
        <f t="shared" si="58"/>
        <v>205</v>
      </c>
      <c r="D239" s="9">
        <f t="shared" si="63"/>
        <v>955.3393832939103</v>
      </c>
      <c r="E239" s="9">
        <f t="shared" si="64"/>
        <v>160578.56993227894</v>
      </c>
      <c r="G239" s="13">
        <f t="shared" si="65"/>
        <v>35</v>
      </c>
      <c r="H239" s="8">
        <f t="shared" si="59"/>
        <v>205</v>
      </c>
      <c r="I239" s="14">
        <f t="shared" si="60"/>
        <v>15750</v>
      </c>
      <c r="J239" s="9">
        <f t="shared" si="61"/>
        <v>15750</v>
      </c>
      <c r="K239" s="14">
        <f t="shared" si="54"/>
        <v>595</v>
      </c>
      <c r="L239" s="9">
        <f t="shared" si="66"/>
        <v>648.9</v>
      </c>
      <c r="M239" s="14">
        <f t="shared" si="67"/>
        <v>437.5</v>
      </c>
      <c r="N239" s="9">
        <f t="shared" si="55"/>
        <v>437.5</v>
      </c>
      <c r="O239" s="14">
        <f t="shared" si="56"/>
        <v>157.5</v>
      </c>
      <c r="P239" s="9">
        <f t="shared" si="57"/>
        <v>157.5</v>
      </c>
      <c r="R239" s="13">
        <f t="shared" si="71"/>
        <v>35</v>
      </c>
      <c r="S239" s="8">
        <f t="shared" si="68"/>
        <v>205</v>
      </c>
      <c r="T239" s="9">
        <f t="shared" si="69"/>
        <v>1837.151429343145</v>
      </c>
      <c r="U239" s="9">
        <f t="shared" si="70"/>
        <v>307529.0563198673</v>
      </c>
    </row>
    <row r="240" spans="2:21" ht="12.75">
      <c r="B240" s="12">
        <f t="shared" si="62"/>
        <v>34</v>
      </c>
      <c r="C240" s="8">
        <f t="shared" si="58"/>
        <v>206</v>
      </c>
      <c r="D240" s="9">
        <f t="shared" si="63"/>
        <v>963.4714195936737</v>
      </c>
      <c r="E240" s="9">
        <f t="shared" si="64"/>
        <v>161942.0413518726</v>
      </c>
      <c r="G240" s="13">
        <f t="shared" si="65"/>
        <v>34</v>
      </c>
      <c r="H240" s="8">
        <f t="shared" si="59"/>
        <v>206</v>
      </c>
      <c r="I240" s="14">
        <f t="shared" si="60"/>
        <v>15312.5</v>
      </c>
      <c r="J240" s="9">
        <f t="shared" si="61"/>
        <v>15312.5</v>
      </c>
      <c r="K240" s="14">
        <f t="shared" si="54"/>
        <v>590.625</v>
      </c>
      <c r="L240" s="9">
        <f t="shared" si="66"/>
        <v>644.525</v>
      </c>
      <c r="M240" s="14">
        <f t="shared" si="67"/>
        <v>437.5</v>
      </c>
      <c r="N240" s="9">
        <f t="shared" si="55"/>
        <v>437.5</v>
      </c>
      <c r="O240" s="14">
        <f t="shared" si="56"/>
        <v>153.125</v>
      </c>
      <c r="P240" s="9">
        <f t="shared" si="57"/>
        <v>153.125</v>
      </c>
      <c r="R240" s="13">
        <f t="shared" si="71"/>
        <v>34</v>
      </c>
      <c r="S240" s="8">
        <f t="shared" si="68"/>
        <v>206</v>
      </c>
      <c r="T240" s="9">
        <f t="shared" si="69"/>
        <v>1845.174337919204</v>
      </c>
      <c r="U240" s="9">
        <f t="shared" si="70"/>
        <v>308874.23065778654</v>
      </c>
    </row>
    <row r="241" spans="2:21" ht="12.75">
      <c r="B241" s="12">
        <f t="shared" si="62"/>
        <v>33</v>
      </c>
      <c r="C241" s="8">
        <f t="shared" si="58"/>
        <v>207</v>
      </c>
      <c r="D241" s="9">
        <f t="shared" si="63"/>
        <v>971.6522481112357</v>
      </c>
      <c r="E241" s="9">
        <f t="shared" si="64"/>
        <v>163313.69359998385</v>
      </c>
      <c r="G241" s="13">
        <f t="shared" si="65"/>
        <v>33</v>
      </c>
      <c r="H241" s="8">
        <f t="shared" si="59"/>
        <v>207</v>
      </c>
      <c r="I241" s="14">
        <f t="shared" si="60"/>
        <v>14875</v>
      </c>
      <c r="J241" s="9">
        <f t="shared" si="61"/>
        <v>14875</v>
      </c>
      <c r="K241" s="14">
        <f t="shared" si="54"/>
        <v>586.25</v>
      </c>
      <c r="L241" s="9">
        <f t="shared" si="66"/>
        <v>640.15</v>
      </c>
      <c r="M241" s="14">
        <f t="shared" si="67"/>
        <v>437.5</v>
      </c>
      <c r="N241" s="9">
        <f t="shared" si="55"/>
        <v>437.5</v>
      </c>
      <c r="O241" s="14">
        <f t="shared" si="56"/>
        <v>148.75</v>
      </c>
      <c r="P241" s="9">
        <f t="shared" si="57"/>
        <v>148.75</v>
      </c>
      <c r="R241" s="13">
        <f t="shared" si="71"/>
        <v>33</v>
      </c>
      <c r="S241" s="8">
        <f t="shared" si="68"/>
        <v>207</v>
      </c>
      <c r="T241" s="9">
        <f t="shared" si="69"/>
        <v>1853.2453839467194</v>
      </c>
      <c r="U241" s="9">
        <f t="shared" si="70"/>
        <v>310227.4760417332</v>
      </c>
    </row>
    <row r="242" spans="2:21" ht="12.75">
      <c r="B242" s="12">
        <f t="shared" si="62"/>
        <v>32</v>
      </c>
      <c r="C242" s="8">
        <f t="shared" si="58"/>
        <v>208</v>
      </c>
      <c r="D242" s="9">
        <f t="shared" si="63"/>
        <v>979.882161599903</v>
      </c>
      <c r="E242" s="9">
        <f t="shared" si="64"/>
        <v>164693.57576158375</v>
      </c>
      <c r="G242" s="13">
        <f t="shared" si="65"/>
        <v>32</v>
      </c>
      <c r="H242" s="8">
        <f t="shared" si="59"/>
        <v>208</v>
      </c>
      <c r="I242" s="14">
        <f t="shared" si="60"/>
        <v>14437.5</v>
      </c>
      <c r="J242" s="9">
        <f t="shared" si="61"/>
        <v>14437.5</v>
      </c>
      <c r="K242" s="14">
        <f t="shared" si="54"/>
        <v>581.875</v>
      </c>
      <c r="L242" s="9">
        <f t="shared" si="66"/>
        <v>635.775</v>
      </c>
      <c r="M242" s="14">
        <f t="shared" si="67"/>
        <v>437.5</v>
      </c>
      <c r="N242" s="9">
        <f t="shared" si="55"/>
        <v>437.5</v>
      </c>
      <c r="O242" s="14">
        <f t="shared" si="56"/>
        <v>144.375</v>
      </c>
      <c r="P242" s="9">
        <f t="shared" si="57"/>
        <v>144.375</v>
      </c>
      <c r="R242" s="13">
        <f t="shared" si="71"/>
        <v>32</v>
      </c>
      <c r="S242" s="8">
        <f t="shared" si="68"/>
        <v>208</v>
      </c>
      <c r="T242" s="9">
        <f t="shared" si="69"/>
        <v>1861.3648562503995</v>
      </c>
      <c r="U242" s="9">
        <f t="shared" si="70"/>
        <v>311588.84089798364</v>
      </c>
    </row>
    <row r="243" spans="2:21" ht="12.75">
      <c r="B243" s="12">
        <f t="shared" si="62"/>
        <v>31</v>
      </c>
      <c r="C243" s="8">
        <f t="shared" si="58"/>
        <v>209</v>
      </c>
      <c r="D243" s="9">
        <f t="shared" si="63"/>
        <v>988.1614545695026</v>
      </c>
      <c r="E243" s="9">
        <f t="shared" si="64"/>
        <v>166081.73721615324</v>
      </c>
      <c r="G243" s="13">
        <f t="shared" si="65"/>
        <v>31</v>
      </c>
      <c r="H243" s="8">
        <f t="shared" si="59"/>
        <v>209</v>
      </c>
      <c r="I243" s="14">
        <f t="shared" si="60"/>
        <v>14000</v>
      </c>
      <c r="J243" s="9">
        <f t="shared" si="61"/>
        <v>14000</v>
      </c>
      <c r="K243" s="14">
        <f t="shared" si="54"/>
        <v>577.5</v>
      </c>
      <c r="L243" s="9">
        <f t="shared" si="66"/>
        <v>631.4</v>
      </c>
      <c r="M243" s="14">
        <f t="shared" si="67"/>
        <v>437.5</v>
      </c>
      <c r="N243" s="9">
        <f t="shared" si="55"/>
        <v>437.5</v>
      </c>
      <c r="O243" s="14">
        <f t="shared" si="56"/>
        <v>140</v>
      </c>
      <c r="P243" s="9">
        <f t="shared" si="57"/>
        <v>140</v>
      </c>
      <c r="R243" s="13">
        <f t="shared" si="71"/>
        <v>31</v>
      </c>
      <c r="S243" s="8">
        <f t="shared" si="68"/>
        <v>209</v>
      </c>
      <c r="T243" s="9">
        <f t="shared" si="69"/>
        <v>1869.533045387902</v>
      </c>
      <c r="U243" s="9">
        <f t="shared" si="70"/>
        <v>312958.3739433715</v>
      </c>
    </row>
    <row r="244" spans="2:21" ht="12.75">
      <c r="B244" s="12">
        <f t="shared" si="62"/>
        <v>30</v>
      </c>
      <c r="C244" s="8">
        <f t="shared" si="58"/>
        <v>210</v>
      </c>
      <c r="D244" s="9">
        <f t="shared" si="63"/>
        <v>996.4904232969195</v>
      </c>
      <c r="E244" s="9">
        <f t="shared" si="64"/>
        <v>167478.22763945017</v>
      </c>
      <c r="G244" s="13">
        <f t="shared" si="65"/>
        <v>30</v>
      </c>
      <c r="H244" s="8">
        <f t="shared" si="59"/>
        <v>210</v>
      </c>
      <c r="I244" s="14">
        <f t="shared" si="60"/>
        <v>13562.5</v>
      </c>
      <c r="J244" s="9">
        <f t="shared" si="61"/>
        <v>13562.5</v>
      </c>
      <c r="K244" s="14">
        <f t="shared" si="54"/>
        <v>573.125</v>
      </c>
      <c r="L244" s="9">
        <f t="shared" si="66"/>
        <v>627.025</v>
      </c>
      <c r="M244" s="14">
        <f t="shared" si="67"/>
        <v>437.5</v>
      </c>
      <c r="N244" s="9">
        <f t="shared" si="55"/>
        <v>437.5</v>
      </c>
      <c r="O244" s="14">
        <f t="shared" si="56"/>
        <v>135.625</v>
      </c>
      <c r="P244" s="9">
        <f t="shared" si="57"/>
        <v>135.625</v>
      </c>
      <c r="R244" s="13">
        <f t="shared" si="71"/>
        <v>30</v>
      </c>
      <c r="S244" s="8">
        <f t="shared" si="68"/>
        <v>210</v>
      </c>
      <c r="T244" s="9">
        <f t="shared" si="69"/>
        <v>1877.7502436602292</v>
      </c>
      <c r="U244" s="9">
        <f t="shared" si="70"/>
        <v>314336.12418703176</v>
      </c>
    </row>
    <row r="245" spans="2:21" ht="12.75">
      <c r="B245" s="12">
        <f t="shared" si="62"/>
        <v>29</v>
      </c>
      <c r="C245" s="8">
        <f t="shared" si="58"/>
        <v>211</v>
      </c>
      <c r="D245" s="9">
        <f t="shared" si="63"/>
        <v>1004.869365836701</v>
      </c>
      <c r="E245" s="9">
        <f t="shared" si="64"/>
        <v>168883.09700528687</v>
      </c>
      <c r="G245" s="13">
        <f t="shared" si="65"/>
        <v>29</v>
      </c>
      <c r="H245" s="8">
        <f t="shared" si="59"/>
        <v>211</v>
      </c>
      <c r="I245" s="14">
        <f t="shared" si="60"/>
        <v>13125</v>
      </c>
      <c r="J245" s="9">
        <f t="shared" si="61"/>
        <v>13125</v>
      </c>
      <c r="K245" s="14">
        <f t="shared" si="54"/>
        <v>568.75</v>
      </c>
      <c r="L245" s="9">
        <f t="shared" si="66"/>
        <v>622.65</v>
      </c>
      <c r="M245" s="14">
        <f t="shared" si="67"/>
        <v>437.5</v>
      </c>
      <c r="N245" s="9">
        <f t="shared" si="55"/>
        <v>437.5</v>
      </c>
      <c r="O245" s="14">
        <f t="shared" si="56"/>
        <v>131.25</v>
      </c>
      <c r="P245" s="9">
        <f t="shared" si="57"/>
        <v>131.25</v>
      </c>
      <c r="R245" s="13">
        <f t="shared" si="71"/>
        <v>29</v>
      </c>
      <c r="S245" s="8">
        <f t="shared" si="68"/>
        <v>211</v>
      </c>
      <c r="T245" s="9">
        <f t="shared" si="69"/>
        <v>1886.0167451221905</v>
      </c>
      <c r="U245" s="9">
        <f t="shared" si="70"/>
        <v>315722.14093215397</v>
      </c>
    </row>
    <row r="246" spans="2:21" ht="12.75">
      <c r="B246" s="12">
        <f t="shared" si="62"/>
        <v>28</v>
      </c>
      <c r="C246" s="8">
        <f t="shared" si="58"/>
        <v>212</v>
      </c>
      <c r="D246" s="9">
        <f t="shared" si="63"/>
        <v>1013.2985820317213</v>
      </c>
      <c r="E246" s="9">
        <f t="shared" si="64"/>
        <v>170296.39558731858</v>
      </c>
      <c r="G246" s="13">
        <f t="shared" si="65"/>
        <v>28</v>
      </c>
      <c r="H246" s="8">
        <f t="shared" si="59"/>
        <v>212</v>
      </c>
      <c r="I246" s="14">
        <f t="shared" si="60"/>
        <v>12687.5</v>
      </c>
      <c r="J246" s="9">
        <f t="shared" si="61"/>
        <v>12687.5</v>
      </c>
      <c r="K246" s="14">
        <f t="shared" si="54"/>
        <v>564.375</v>
      </c>
      <c r="L246" s="9">
        <f t="shared" si="66"/>
        <v>618.275</v>
      </c>
      <c r="M246" s="14">
        <f t="shared" si="67"/>
        <v>437.5</v>
      </c>
      <c r="N246" s="9">
        <f t="shared" si="55"/>
        <v>437.5</v>
      </c>
      <c r="O246" s="14">
        <f t="shared" si="56"/>
        <v>126.875</v>
      </c>
      <c r="P246" s="9">
        <f t="shared" si="57"/>
        <v>126.875</v>
      </c>
      <c r="R246" s="13">
        <f t="shared" si="71"/>
        <v>28</v>
      </c>
      <c r="S246" s="8">
        <f t="shared" si="68"/>
        <v>212</v>
      </c>
      <c r="T246" s="9">
        <f t="shared" si="69"/>
        <v>1894.3328455929238</v>
      </c>
      <c r="U246" s="9">
        <f t="shared" si="70"/>
        <v>317116.4737777469</v>
      </c>
    </row>
    <row r="247" spans="2:21" ht="12.75">
      <c r="B247" s="12">
        <f t="shared" si="62"/>
        <v>27</v>
      </c>
      <c r="C247" s="8">
        <f t="shared" si="58"/>
        <v>213</v>
      </c>
      <c r="D247" s="9">
        <f t="shared" si="63"/>
        <v>1021.7783735239115</v>
      </c>
      <c r="E247" s="9">
        <f t="shared" si="64"/>
        <v>171718.17396084248</v>
      </c>
      <c r="G247" s="13">
        <f t="shared" si="65"/>
        <v>27</v>
      </c>
      <c r="H247" s="8">
        <f t="shared" si="59"/>
        <v>213</v>
      </c>
      <c r="I247" s="14">
        <f t="shared" si="60"/>
        <v>12250</v>
      </c>
      <c r="J247" s="9">
        <f t="shared" si="61"/>
        <v>12250</v>
      </c>
      <c r="K247" s="14">
        <f t="shared" si="54"/>
        <v>560</v>
      </c>
      <c r="L247" s="9">
        <f t="shared" si="66"/>
        <v>613.9</v>
      </c>
      <c r="M247" s="14">
        <f t="shared" si="67"/>
        <v>437.5</v>
      </c>
      <c r="N247" s="9">
        <f t="shared" si="55"/>
        <v>437.5</v>
      </c>
      <c r="O247" s="14">
        <f t="shared" si="56"/>
        <v>122.5</v>
      </c>
      <c r="P247" s="9">
        <f t="shared" si="57"/>
        <v>122.5</v>
      </c>
      <c r="R247" s="13">
        <f t="shared" si="71"/>
        <v>27</v>
      </c>
      <c r="S247" s="8">
        <f t="shared" si="68"/>
        <v>213</v>
      </c>
      <c r="T247" s="9">
        <f t="shared" si="69"/>
        <v>1902.6988426664814</v>
      </c>
      <c r="U247" s="9">
        <f t="shared" si="70"/>
        <v>318519.17262041336</v>
      </c>
    </row>
    <row r="248" spans="2:21" ht="12.75">
      <c r="B248" s="12">
        <f t="shared" si="62"/>
        <v>26</v>
      </c>
      <c r="C248" s="8">
        <f t="shared" si="58"/>
        <v>214</v>
      </c>
      <c r="D248" s="9">
        <f t="shared" si="63"/>
        <v>1030.3090437650549</v>
      </c>
      <c r="E248" s="9">
        <f t="shared" si="64"/>
        <v>173148.48300460755</v>
      </c>
      <c r="G248" s="13">
        <f t="shared" si="65"/>
        <v>26</v>
      </c>
      <c r="H248" s="8">
        <f t="shared" si="59"/>
        <v>214</v>
      </c>
      <c r="I248" s="14">
        <f t="shared" si="60"/>
        <v>11812.5</v>
      </c>
      <c r="J248" s="9">
        <f t="shared" si="61"/>
        <v>11812.5</v>
      </c>
      <c r="K248" s="14">
        <f t="shared" si="54"/>
        <v>555.625</v>
      </c>
      <c r="L248" s="9">
        <f t="shared" si="66"/>
        <v>609.525</v>
      </c>
      <c r="M248" s="14">
        <f t="shared" si="67"/>
        <v>437.5</v>
      </c>
      <c r="N248" s="9">
        <f t="shared" si="55"/>
        <v>437.5</v>
      </c>
      <c r="O248" s="14">
        <f t="shared" si="56"/>
        <v>118.125</v>
      </c>
      <c r="P248" s="9">
        <f t="shared" si="57"/>
        <v>118.125</v>
      </c>
      <c r="R248" s="13">
        <f t="shared" si="71"/>
        <v>26</v>
      </c>
      <c r="S248" s="8">
        <f t="shared" si="68"/>
        <v>214</v>
      </c>
      <c r="T248" s="9">
        <f t="shared" si="69"/>
        <v>1911.1150357224801</v>
      </c>
      <c r="U248" s="9">
        <f t="shared" si="70"/>
        <v>319930.28765613586</v>
      </c>
    </row>
    <row r="249" spans="2:21" ht="12.75">
      <c r="B249" s="12">
        <f t="shared" si="62"/>
        <v>25</v>
      </c>
      <c r="C249" s="8">
        <f t="shared" si="58"/>
        <v>215</v>
      </c>
      <c r="D249" s="9">
        <f t="shared" si="63"/>
        <v>1038.8908980276453</v>
      </c>
      <c r="E249" s="9">
        <f t="shared" si="64"/>
        <v>174587.37390263518</v>
      </c>
      <c r="G249" s="13">
        <f t="shared" si="65"/>
        <v>25</v>
      </c>
      <c r="H249" s="8">
        <f t="shared" si="59"/>
        <v>215</v>
      </c>
      <c r="I249" s="14">
        <f t="shared" si="60"/>
        <v>11375</v>
      </c>
      <c r="J249" s="9">
        <f t="shared" si="61"/>
        <v>11375</v>
      </c>
      <c r="K249" s="14">
        <f t="shared" si="54"/>
        <v>551.25</v>
      </c>
      <c r="L249" s="9">
        <f t="shared" si="66"/>
        <v>605.15</v>
      </c>
      <c r="M249" s="14">
        <f t="shared" si="67"/>
        <v>437.5</v>
      </c>
      <c r="N249" s="9">
        <f t="shared" si="55"/>
        <v>437.5</v>
      </c>
      <c r="O249" s="14">
        <f t="shared" si="56"/>
        <v>113.75</v>
      </c>
      <c r="P249" s="9">
        <f t="shared" si="57"/>
        <v>113.75</v>
      </c>
      <c r="R249" s="13">
        <f t="shared" si="71"/>
        <v>25</v>
      </c>
      <c r="S249" s="8">
        <f t="shared" si="68"/>
        <v>215</v>
      </c>
      <c r="T249" s="9">
        <f t="shared" si="69"/>
        <v>1919.5817259368152</v>
      </c>
      <c r="U249" s="9">
        <f t="shared" si="70"/>
        <v>321349.86938207265</v>
      </c>
    </row>
    <row r="250" spans="2:21" ht="12.75">
      <c r="B250" s="12">
        <f t="shared" si="62"/>
        <v>24</v>
      </c>
      <c r="C250" s="8">
        <f t="shared" si="58"/>
        <v>216</v>
      </c>
      <c r="D250" s="9">
        <f t="shared" si="63"/>
        <v>1047.524243415811</v>
      </c>
      <c r="E250" s="9">
        <f t="shared" si="64"/>
        <v>176034.89814605098</v>
      </c>
      <c r="G250" s="13">
        <f t="shared" si="65"/>
        <v>24</v>
      </c>
      <c r="H250" s="8">
        <f t="shared" si="59"/>
        <v>216</v>
      </c>
      <c r="I250" s="14">
        <f t="shared" si="60"/>
        <v>10937.5</v>
      </c>
      <c r="J250" s="9">
        <f t="shared" si="61"/>
        <v>10937.5</v>
      </c>
      <c r="K250" s="14">
        <f t="shared" si="54"/>
        <v>546.875</v>
      </c>
      <c r="L250" s="9">
        <f t="shared" si="66"/>
        <v>600.775</v>
      </c>
      <c r="M250" s="14">
        <f t="shared" si="67"/>
        <v>437.5</v>
      </c>
      <c r="N250" s="9">
        <f t="shared" si="55"/>
        <v>437.5</v>
      </c>
      <c r="O250" s="14">
        <f t="shared" si="56"/>
        <v>109.375</v>
      </c>
      <c r="P250" s="9">
        <f t="shared" si="57"/>
        <v>109.375</v>
      </c>
      <c r="R250" s="13">
        <f t="shared" si="71"/>
        <v>24</v>
      </c>
      <c r="S250" s="8">
        <f t="shared" si="68"/>
        <v>216</v>
      </c>
      <c r="T250" s="9">
        <f t="shared" si="69"/>
        <v>1928.0992162924358</v>
      </c>
      <c r="U250" s="9">
        <f t="shared" si="70"/>
        <v>322777.9685983651</v>
      </c>
    </row>
    <row r="251" spans="2:21" ht="12.75">
      <c r="B251" s="12">
        <f t="shared" si="62"/>
        <v>23</v>
      </c>
      <c r="C251" s="8">
        <f t="shared" si="58"/>
        <v>217</v>
      </c>
      <c r="D251" s="9">
        <f t="shared" si="63"/>
        <v>1056.2093888763059</v>
      </c>
      <c r="E251" s="9">
        <f t="shared" si="64"/>
        <v>177491.1075349273</v>
      </c>
      <c r="G251" s="13">
        <f t="shared" si="65"/>
        <v>23</v>
      </c>
      <c r="H251" s="8">
        <f t="shared" si="59"/>
        <v>217</v>
      </c>
      <c r="I251" s="14">
        <f t="shared" si="60"/>
        <v>10500</v>
      </c>
      <c r="J251" s="9">
        <f t="shared" si="61"/>
        <v>10500</v>
      </c>
      <c r="K251" s="14">
        <f t="shared" si="54"/>
        <v>542.5</v>
      </c>
      <c r="L251" s="9">
        <f t="shared" si="66"/>
        <v>596.4</v>
      </c>
      <c r="M251" s="14">
        <f t="shared" si="67"/>
        <v>437.5</v>
      </c>
      <c r="N251" s="9">
        <f t="shared" si="55"/>
        <v>437.5</v>
      </c>
      <c r="O251" s="14">
        <f t="shared" si="56"/>
        <v>105</v>
      </c>
      <c r="P251" s="9">
        <f t="shared" si="57"/>
        <v>105</v>
      </c>
      <c r="R251" s="13">
        <f t="shared" si="71"/>
        <v>23</v>
      </c>
      <c r="S251" s="8">
        <f t="shared" si="68"/>
        <v>217</v>
      </c>
      <c r="T251" s="9">
        <f t="shared" si="69"/>
        <v>1936.6678115901905</v>
      </c>
      <c r="U251" s="9">
        <f t="shared" si="70"/>
        <v>324214.6364099553</v>
      </c>
    </row>
    <row r="252" spans="2:21" ht="12.75">
      <c r="B252" s="12">
        <f t="shared" si="62"/>
        <v>22</v>
      </c>
      <c r="C252" s="8">
        <f t="shared" si="58"/>
        <v>218</v>
      </c>
      <c r="D252" s="9">
        <f t="shared" si="63"/>
        <v>1064.9466452095637</v>
      </c>
      <c r="E252" s="9">
        <f t="shared" si="64"/>
        <v>178956.05418013685</v>
      </c>
      <c r="G252" s="13">
        <f t="shared" si="65"/>
        <v>22</v>
      </c>
      <c r="H252" s="8">
        <f t="shared" si="59"/>
        <v>218</v>
      </c>
      <c r="I252" s="14">
        <f t="shared" si="60"/>
        <v>10062.5</v>
      </c>
      <c r="J252" s="9">
        <f t="shared" si="61"/>
        <v>10062.5</v>
      </c>
      <c r="K252" s="14">
        <f t="shared" si="54"/>
        <v>538.125</v>
      </c>
      <c r="L252" s="9">
        <f t="shared" si="66"/>
        <v>592.025</v>
      </c>
      <c r="M252" s="14">
        <f t="shared" si="67"/>
        <v>437.5</v>
      </c>
      <c r="N252" s="9">
        <f t="shared" si="55"/>
        <v>437.5</v>
      </c>
      <c r="O252" s="14">
        <f t="shared" si="56"/>
        <v>100.625</v>
      </c>
      <c r="P252" s="9">
        <f t="shared" si="57"/>
        <v>100.625</v>
      </c>
      <c r="R252" s="13">
        <f t="shared" si="71"/>
        <v>22</v>
      </c>
      <c r="S252" s="8">
        <f t="shared" si="68"/>
        <v>218</v>
      </c>
      <c r="T252" s="9">
        <f t="shared" si="69"/>
        <v>1945.2878184597316</v>
      </c>
      <c r="U252" s="9">
        <f t="shared" si="70"/>
        <v>325659.924228415</v>
      </c>
    </row>
    <row r="253" spans="2:21" ht="12.75">
      <c r="B253" s="12">
        <f t="shared" si="62"/>
        <v>21</v>
      </c>
      <c r="C253" s="8">
        <f t="shared" si="58"/>
        <v>219</v>
      </c>
      <c r="D253" s="9">
        <f t="shared" si="63"/>
        <v>1073.7363250808212</v>
      </c>
      <c r="E253" s="9">
        <f t="shared" si="64"/>
        <v>180429.79050521768</v>
      </c>
      <c r="G253" s="13">
        <f t="shared" si="65"/>
        <v>21</v>
      </c>
      <c r="H253" s="8">
        <f t="shared" si="59"/>
        <v>219</v>
      </c>
      <c r="I253" s="14">
        <f t="shared" si="60"/>
        <v>9625</v>
      </c>
      <c r="J253" s="9">
        <f t="shared" si="61"/>
        <v>9625</v>
      </c>
      <c r="K253" s="14">
        <f t="shared" si="54"/>
        <v>533.75</v>
      </c>
      <c r="L253" s="9">
        <f t="shared" si="66"/>
        <v>587.65</v>
      </c>
      <c r="M253" s="14">
        <f t="shared" si="67"/>
        <v>437.5</v>
      </c>
      <c r="N253" s="9">
        <f t="shared" si="55"/>
        <v>437.5</v>
      </c>
      <c r="O253" s="14">
        <f t="shared" si="56"/>
        <v>96.25</v>
      </c>
      <c r="P253" s="9">
        <f t="shared" si="57"/>
        <v>96.25</v>
      </c>
      <c r="R253" s="13">
        <f t="shared" si="71"/>
        <v>21</v>
      </c>
      <c r="S253" s="8">
        <f t="shared" si="68"/>
        <v>219</v>
      </c>
      <c r="T253" s="9">
        <f t="shared" si="69"/>
        <v>1953.95954537049</v>
      </c>
      <c r="U253" s="9">
        <f t="shared" si="70"/>
        <v>327113.8837737855</v>
      </c>
    </row>
    <row r="254" spans="2:21" ht="12.75">
      <c r="B254" s="12">
        <f t="shared" si="62"/>
        <v>20</v>
      </c>
      <c r="C254" s="8">
        <f t="shared" si="58"/>
        <v>220</v>
      </c>
      <c r="D254" s="9">
        <f t="shared" si="63"/>
        <v>1082.5787430313062</v>
      </c>
      <c r="E254" s="9">
        <f t="shared" si="64"/>
        <v>181912.369248249</v>
      </c>
      <c r="G254" s="13">
        <f t="shared" si="65"/>
        <v>20</v>
      </c>
      <c r="H254" s="8">
        <f t="shared" si="59"/>
        <v>220</v>
      </c>
      <c r="I254" s="14">
        <f t="shared" si="60"/>
        <v>9187.5</v>
      </c>
      <c r="J254" s="9">
        <f t="shared" si="61"/>
        <v>9187.5</v>
      </c>
      <c r="K254" s="14">
        <f t="shared" si="54"/>
        <v>529.375</v>
      </c>
      <c r="L254" s="9">
        <f t="shared" si="66"/>
        <v>583.275</v>
      </c>
      <c r="M254" s="14">
        <f t="shared" si="67"/>
        <v>437.5</v>
      </c>
      <c r="N254" s="9">
        <f t="shared" si="55"/>
        <v>437.5</v>
      </c>
      <c r="O254" s="14">
        <f t="shared" si="56"/>
        <v>91.875</v>
      </c>
      <c r="P254" s="9">
        <f t="shared" si="57"/>
        <v>91.875</v>
      </c>
      <c r="R254" s="13">
        <f t="shared" si="71"/>
        <v>20</v>
      </c>
      <c r="S254" s="8">
        <f t="shared" si="68"/>
        <v>220</v>
      </c>
      <c r="T254" s="9">
        <f t="shared" si="69"/>
        <v>1962.683302642713</v>
      </c>
      <c r="U254" s="9">
        <f t="shared" si="70"/>
        <v>328576.5670764282</v>
      </c>
    </row>
    <row r="255" spans="2:21" ht="12.75">
      <c r="B255" s="12">
        <f t="shared" si="62"/>
        <v>19</v>
      </c>
      <c r="C255" s="8">
        <f t="shared" si="58"/>
        <v>221</v>
      </c>
      <c r="D255" s="9">
        <f t="shared" si="63"/>
        <v>1091.4742154894939</v>
      </c>
      <c r="E255" s="9">
        <f t="shared" si="64"/>
        <v>183403.84346373848</v>
      </c>
      <c r="G255" s="13">
        <f t="shared" si="65"/>
        <v>19</v>
      </c>
      <c r="H255" s="8">
        <f t="shared" si="59"/>
        <v>221</v>
      </c>
      <c r="I255" s="14">
        <f t="shared" si="60"/>
        <v>8750</v>
      </c>
      <c r="J255" s="9">
        <f t="shared" si="61"/>
        <v>8750</v>
      </c>
      <c r="K255" s="14">
        <f t="shared" si="54"/>
        <v>525</v>
      </c>
      <c r="L255" s="9">
        <f t="shared" si="66"/>
        <v>578.9</v>
      </c>
      <c r="M255" s="14">
        <f t="shared" si="67"/>
        <v>437.5</v>
      </c>
      <c r="N255" s="9">
        <f t="shared" si="55"/>
        <v>437.5</v>
      </c>
      <c r="O255" s="14">
        <f t="shared" si="56"/>
        <v>87.5</v>
      </c>
      <c r="P255" s="9">
        <f t="shared" si="57"/>
        <v>87.5</v>
      </c>
      <c r="R255" s="13">
        <f t="shared" si="71"/>
        <v>19</v>
      </c>
      <c r="S255" s="8">
        <f t="shared" si="68"/>
        <v>221</v>
      </c>
      <c r="T255" s="9">
        <f t="shared" si="69"/>
        <v>1971.4594024585692</v>
      </c>
      <c r="U255" s="9">
        <f t="shared" si="70"/>
        <v>330048.0264788868</v>
      </c>
    </row>
    <row r="256" spans="2:21" ht="12.75">
      <c r="B256" s="12">
        <f t="shared" si="62"/>
        <v>18</v>
      </c>
      <c r="C256" s="8">
        <f t="shared" si="58"/>
        <v>222</v>
      </c>
      <c r="D256" s="9">
        <f t="shared" si="63"/>
        <v>1100.4230607824309</v>
      </c>
      <c r="E256" s="9">
        <f t="shared" si="64"/>
        <v>184904.2665245209</v>
      </c>
      <c r="G256" s="13">
        <f t="shared" si="65"/>
        <v>18</v>
      </c>
      <c r="H256" s="8">
        <f t="shared" si="59"/>
        <v>222</v>
      </c>
      <c r="I256" s="14">
        <f t="shared" si="60"/>
        <v>8312.5</v>
      </c>
      <c r="J256" s="9">
        <f t="shared" si="61"/>
        <v>8312.5</v>
      </c>
      <c r="K256" s="14">
        <f t="shared" si="54"/>
        <v>520.625</v>
      </c>
      <c r="L256" s="9">
        <f t="shared" si="66"/>
        <v>574.525</v>
      </c>
      <c r="M256" s="14">
        <f t="shared" si="67"/>
        <v>437.5</v>
      </c>
      <c r="N256" s="9">
        <f t="shared" si="55"/>
        <v>437.5</v>
      </c>
      <c r="O256" s="14">
        <f t="shared" si="56"/>
        <v>83.125</v>
      </c>
      <c r="P256" s="9">
        <f t="shared" si="57"/>
        <v>83.125</v>
      </c>
      <c r="R256" s="13">
        <f t="shared" si="71"/>
        <v>18</v>
      </c>
      <c r="S256" s="8">
        <f t="shared" si="68"/>
        <v>222</v>
      </c>
      <c r="T256" s="9">
        <f t="shared" si="69"/>
        <v>1980.2881588733208</v>
      </c>
      <c r="U256" s="9">
        <f t="shared" si="70"/>
        <v>331528.3146377601</v>
      </c>
    </row>
    <row r="257" spans="2:21" ht="12.75">
      <c r="B257" s="12">
        <f t="shared" si="62"/>
        <v>17</v>
      </c>
      <c r="C257" s="8">
        <f t="shared" si="58"/>
        <v>223</v>
      </c>
      <c r="D257" s="9">
        <f t="shared" si="63"/>
        <v>1109.4255991471255</v>
      </c>
      <c r="E257" s="9">
        <f t="shared" si="64"/>
        <v>186413.69212366804</v>
      </c>
      <c r="G257" s="13">
        <f t="shared" si="65"/>
        <v>17</v>
      </c>
      <c r="H257" s="8">
        <f t="shared" si="59"/>
        <v>223</v>
      </c>
      <c r="I257" s="14">
        <f t="shared" si="60"/>
        <v>7875</v>
      </c>
      <c r="J257" s="9">
        <f t="shared" si="61"/>
        <v>7875</v>
      </c>
      <c r="K257" s="14">
        <f t="shared" si="54"/>
        <v>516.25</v>
      </c>
      <c r="L257" s="9">
        <f t="shared" si="66"/>
        <v>570.15</v>
      </c>
      <c r="M257" s="14">
        <f t="shared" si="67"/>
        <v>437.5</v>
      </c>
      <c r="N257" s="9">
        <f t="shared" si="55"/>
        <v>437.5</v>
      </c>
      <c r="O257" s="14">
        <f t="shared" si="56"/>
        <v>78.75</v>
      </c>
      <c r="P257" s="9">
        <f t="shared" si="57"/>
        <v>78.75</v>
      </c>
      <c r="R257" s="13">
        <f t="shared" si="71"/>
        <v>17</v>
      </c>
      <c r="S257" s="8">
        <f t="shared" si="68"/>
        <v>223</v>
      </c>
      <c r="T257" s="9">
        <f t="shared" si="69"/>
        <v>1989.1698878265606</v>
      </c>
      <c r="U257" s="9">
        <f t="shared" si="70"/>
        <v>333017.48452558665</v>
      </c>
    </row>
    <row r="258" spans="2:21" ht="12.75">
      <c r="B258" s="12">
        <f t="shared" si="62"/>
        <v>16</v>
      </c>
      <c r="C258" s="8">
        <f t="shared" si="58"/>
        <v>224</v>
      </c>
      <c r="D258" s="9">
        <f t="shared" si="63"/>
        <v>1118.4821527420083</v>
      </c>
      <c r="E258" s="9">
        <f t="shared" si="64"/>
        <v>187932.17427641005</v>
      </c>
      <c r="G258" s="13">
        <f t="shared" si="65"/>
        <v>16</v>
      </c>
      <c r="H258" s="8">
        <f t="shared" si="59"/>
        <v>224</v>
      </c>
      <c r="I258" s="14">
        <f t="shared" si="60"/>
        <v>7437.5</v>
      </c>
      <c r="J258" s="9">
        <f t="shared" si="61"/>
        <v>7437.5</v>
      </c>
      <c r="K258" s="14">
        <f t="shared" si="54"/>
        <v>511.875</v>
      </c>
      <c r="L258" s="9">
        <f t="shared" si="66"/>
        <v>565.775</v>
      </c>
      <c r="M258" s="14">
        <f t="shared" si="67"/>
        <v>437.5</v>
      </c>
      <c r="N258" s="9">
        <f t="shared" si="55"/>
        <v>437.5</v>
      </c>
      <c r="O258" s="14">
        <f t="shared" si="56"/>
        <v>74.375</v>
      </c>
      <c r="P258" s="9">
        <f t="shared" si="57"/>
        <v>74.375</v>
      </c>
      <c r="R258" s="13">
        <f t="shared" si="71"/>
        <v>16</v>
      </c>
      <c r="S258" s="8">
        <f t="shared" si="68"/>
        <v>224</v>
      </c>
      <c r="T258" s="9">
        <f t="shared" si="69"/>
        <v>1998.10490715352</v>
      </c>
      <c r="U258" s="9">
        <f t="shared" si="70"/>
        <v>334515.5894327402</v>
      </c>
    </row>
    <row r="259" spans="2:21" ht="12.75">
      <c r="B259" s="12">
        <f t="shared" si="62"/>
        <v>15</v>
      </c>
      <c r="C259" s="8">
        <f t="shared" si="58"/>
        <v>225</v>
      </c>
      <c r="D259" s="9">
        <f t="shared" si="63"/>
        <v>1127.5930456584604</v>
      </c>
      <c r="E259" s="9">
        <f t="shared" si="64"/>
        <v>189459.7673220685</v>
      </c>
      <c r="G259" s="13">
        <f t="shared" si="65"/>
        <v>15</v>
      </c>
      <c r="H259" s="8">
        <f t="shared" si="59"/>
        <v>225</v>
      </c>
      <c r="I259" s="14">
        <f t="shared" si="60"/>
        <v>7000</v>
      </c>
      <c r="J259" s="9">
        <f t="shared" si="61"/>
        <v>7000</v>
      </c>
      <c r="K259" s="14">
        <f t="shared" si="54"/>
        <v>507.5</v>
      </c>
      <c r="L259" s="9">
        <f t="shared" si="66"/>
        <v>561.4</v>
      </c>
      <c r="M259" s="14">
        <f t="shared" si="67"/>
        <v>437.5</v>
      </c>
      <c r="N259" s="9">
        <f t="shared" si="55"/>
        <v>437.5</v>
      </c>
      <c r="O259" s="14">
        <f t="shared" si="56"/>
        <v>70</v>
      </c>
      <c r="P259" s="9">
        <f t="shared" si="57"/>
        <v>70</v>
      </c>
      <c r="R259" s="13">
        <f t="shared" si="71"/>
        <v>15</v>
      </c>
      <c r="S259" s="8">
        <f t="shared" si="68"/>
        <v>225</v>
      </c>
      <c r="T259" s="9">
        <f t="shared" si="69"/>
        <v>2007.093536596441</v>
      </c>
      <c r="U259" s="9">
        <f t="shared" si="70"/>
        <v>336022.68296933663</v>
      </c>
    </row>
    <row r="260" spans="2:21" ht="12.75">
      <c r="B260" s="12">
        <f t="shared" si="62"/>
        <v>14</v>
      </c>
      <c r="C260" s="8">
        <f t="shared" si="58"/>
        <v>226</v>
      </c>
      <c r="D260" s="9">
        <f t="shared" si="63"/>
        <v>1136.758603932411</v>
      </c>
      <c r="E260" s="9">
        <f t="shared" si="64"/>
        <v>190996.52592600093</v>
      </c>
      <c r="G260" s="13">
        <f t="shared" si="65"/>
        <v>14</v>
      </c>
      <c r="H260" s="8">
        <f t="shared" si="59"/>
        <v>226</v>
      </c>
      <c r="I260" s="14">
        <f t="shared" si="60"/>
        <v>6562.5</v>
      </c>
      <c r="J260" s="9">
        <f t="shared" si="61"/>
        <v>6562.5</v>
      </c>
      <c r="K260" s="14">
        <f t="shared" si="54"/>
        <v>503.125</v>
      </c>
      <c r="L260" s="9">
        <f t="shared" si="66"/>
        <v>557.025</v>
      </c>
      <c r="M260" s="14">
        <f t="shared" si="67"/>
        <v>437.5</v>
      </c>
      <c r="N260" s="9">
        <f t="shared" si="55"/>
        <v>437.5</v>
      </c>
      <c r="O260" s="14">
        <f t="shared" si="56"/>
        <v>65.625</v>
      </c>
      <c r="P260" s="9">
        <f t="shared" si="57"/>
        <v>65.625</v>
      </c>
      <c r="R260" s="13">
        <f t="shared" si="71"/>
        <v>14</v>
      </c>
      <c r="S260" s="8">
        <f t="shared" si="68"/>
        <v>226</v>
      </c>
      <c r="T260" s="9">
        <f t="shared" si="69"/>
        <v>2016.1360978160199</v>
      </c>
      <c r="U260" s="9">
        <f t="shared" si="70"/>
        <v>337538.8190671526</v>
      </c>
    </row>
    <row r="261" spans="2:21" ht="12.75">
      <c r="B261" s="12">
        <f t="shared" si="62"/>
        <v>13</v>
      </c>
      <c r="C261" s="8">
        <f t="shared" si="58"/>
        <v>227</v>
      </c>
      <c r="D261" s="9">
        <f t="shared" si="63"/>
        <v>1145.9791555560057</v>
      </c>
      <c r="E261" s="9">
        <f t="shared" si="64"/>
        <v>192542.50508155694</v>
      </c>
      <c r="G261" s="13">
        <f t="shared" si="65"/>
        <v>13</v>
      </c>
      <c r="H261" s="8">
        <f t="shared" si="59"/>
        <v>227</v>
      </c>
      <c r="I261" s="14">
        <f t="shared" si="60"/>
        <v>6125</v>
      </c>
      <c r="J261" s="9">
        <f t="shared" si="61"/>
        <v>6125</v>
      </c>
      <c r="K261" s="14">
        <f t="shared" si="54"/>
        <v>498.75</v>
      </c>
      <c r="L261" s="9">
        <f t="shared" si="66"/>
        <v>552.65</v>
      </c>
      <c r="M261" s="14">
        <f t="shared" si="67"/>
        <v>437.5</v>
      </c>
      <c r="N261" s="9">
        <f t="shared" si="55"/>
        <v>437.5</v>
      </c>
      <c r="O261" s="14">
        <f t="shared" si="56"/>
        <v>61.25</v>
      </c>
      <c r="P261" s="9">
        <f t="shared" si="57"/>
        <v>61.25</v>
      </c>
      <c r="R261" s="13">
        <f t="shared" si="71"/>
        <v>13</v>
      </c>
      <c r="S261" s="8">
        <f t="shared" si="68"/>
        <v>227</v>
      </c>
      <c r="T261" s="9">
        <f t="shared" si="69"/>
        <v>2025.2329144029159</v>
      </c>
      <c r="U261" s="9">
        <f t="shared" si="70"/>
        <v>339064.05198155553</v>
      </c>
    </row>
    <row r="262" spans="2:21" ht="12.75">
      <c r="B262" s="12">
        <f t="shared" si="62"/>
        <v>12</v>
      </c>
      <c r="C262" s="8">
        <f t="shared" si="58"/>
        <v>228</v>
      </c>
      <c r="D262" s="9">
        <f t="shared" si="63"/>
        <v>1155.2550304893416</v>
      </c>
      <c r="E262" s="9">
        <f t="shared" si="64"/>
        <v>194097.7601120463</v>
      </c>
      <c r="G262" s="13">
        <f t="shared" si="65"/>
        <v>12</v>
      </c>
      <c r="H262" s="8">
        <f t="shared" si="59"/>
        <v>228</v>
      </c>
      <c r="I262" s="14">
        <f t="shared" si="60"/>
        <v>5687.5</v>
      </c>
      <c r="J262" s="9">
        <f t="shared" si="61"/>
        <v>5687.5</v>
      </c>
      <c r="K262" s="14">
        <f t="shared" si="54"/>
        <v>494.375</v>
      </c>
      <c r="L262" s="9">
        <f t="shared" si="66"/>
        <v>548.275</v>
      </c>
      <c r="M262" s="14">
        <f t="shared" si="67"/>
        <v>437.5</v>
      </c>
      <c r="N262" s="9">
        <f t="shared" si="55"/>
        <v>437.5</v>
      </c>
      <c r="O262" s="14">
        <f t="shared" si="56"/>
        <v>56.875</v>
      </c>
      <c r="P262" s="9">
        <f t="shared" si="57"/>
        <v>56.875</v>
      </c>
      <c r="R262" s="13">
        <f t="shared" si="71"/>
        <v>12</v>
      </c>
      <c r="S262" s="8">
        <f t="shared" si="68"/>
        <v>228</v>
      </c>
      <c r="T262" s="9">
        <f t="shared" si="69"/>
        <v>2034.3843118893333</v>
      </c>
      <c r="U262" s="9">
        <f t="shared" si="70"/>
        <v>340598.4362934449</v>
      </c>
    </row>
    <row r="263" spans="2:21" ht="12.75">
      <c r="B263" s="12">
        <f t="shared" si="62"/>
        <v>11</v>
      </c>
      <c r="C263" s="8">
        <f t="shared" si="58"/>
        <v>229</v>
      </c>
      <c r="D263" s="9">
        <f t="shared" si="63"/>
        <v>1164.5865606722778</v>
      </c>
      <c r="E263" s="9">
        <f t="shared" si="64"/>
        <v>195662.34667271856</v>
      </c>
      <c r="G263" s="13">
        <f t="shared" si="65"/>
        <v>11</v>
      </c>
      <c r="H263" s="8">
        <f t="shared" si="59"/>
        <v>229</v>
      </c>
      <c r="I263" s="14">
        <f t="shared" si="60"/>
        <v>5250</v>
      </c>
      <c r="J263" s="9">
        <f t="shared" si="61"/>
        <v>5250</v>
      </c>
      <c r="K263" s="14">
        <f t="shared" si="54"/>
        <v>490</v>
      </c>
      <c r="L263" s="9">
        <f t="shared" si="66"/>
        <v>543.9</v>
      </c>
      <c r="M263" s="14">
        <f t="shared" si="67"/>
        <v>437.5</v>
      </c>
      <c r="N263" s="9">
        <f t="shared" si="55"/>
        <v>437.5</v>
      </c>
      <c r="O263" s="14">
        <f t="shared" si="56"/>
        <v>52.5</v>
      </c>
      <c r="P263" s="9">
        <f t="shared" si="57"/>
        <v>52.5</v>
      </c>
      <c r="R263" s="13">
        <f t="shared" si="71"/>
        <v>11</v>
      </c>
      <c r="S263" s="8">
        <f t="shared" si="68"/>
        <v>229</v>
      </c>
      <c r="T263" s="9">
        <f t="shared" si="69"/>
        <v>2043.5906177606694</v>
      </c>
      <c r="U263" s="9">
        <f t="shared" si="70"/>
        <v>342142.02691120555</v>
      </c>
    </row>
    <row r="264" spans="2:21" ht="12.75">
      <c r="B264" s="12">
        <f t="shared" si="62"/>
        <v>10</v>
      </c>
      <c r="C264" s="8">
        <f t="shared" si="58"/>
        <v>230</v>
      </c>
      <c r="D264" s="9">
        <f t="shared" si="63"/>
        <v>1173.9740800363113</v>
      </c>
      <c r="E264" s="9">
        <f t="shared" si="64"/>
        <v>197236.32075275487</v>
      </c>
      <c r="G264" s="13">
        <f t="shared" si="65"/>
        <v>10</v>
      </c>
      <c r="H264" s="8">
        <f t="shared" si="59"/>
        <v>230</v>
      </c>
      <c r="I264" s="14">
        <f t="shared" si="60"/>
        <v>4812.5</v>
      </c>
      <c r="J264" s="9">
        <f t="shared" si="61"/>
        <v>4812.5</v>
      </c>
      <c r="K264" s="14">
        <f t="shared" si="54"/>
        <v>485.625</v>
      </c>
      <c r="L264" s="9">
        <f t="shared" si="66"/>
        <v>539.525</v>
      </c>
      <c r="M264" s="14">
        <f t="shared" si="67"/>
        <v>437.5</v>
      </c>
      <c r="N264" s="9">
        <f t="shared" si="55"/>
        <v>437.5</v>
      </c>
      <c r="O264" s="14">
        <f t="shared" si="56"/>
        <v>48.125</v>
      </c>
      <c r="P264" s="9">
        <f t="shared" si="57"/>
        <v>48.125</v>
      </c>
      <c r="R264" s="13">
        <f t="shared" si="71"/>
        <v>10</v>
      </c>
      <c r="S264" s="8">
        <f t="shared" si="68"/>
        <v>230</v>
      </c>
      <c r="T264" s="9">
        <f t="shared" si="69"/>
        <v>2052.852161467233</v>
      </c>
      <c r="U264" s="9">
        <f t="shared" si="70"/>
        <v>343694.8790726728</v>
      </c>
    </row>
    <row r="265" spans="2:21" ht="12.75">
      <c r="B265" s="12">
        <f t="shared" si="62"/>
        <v>9</v>
      </c>
      <c r="C265" s="8">
        <f t="shared" si="58"/>
        <v>231</v>
      </c>
      <c r="D265" s="9">
        <f t="shared" si="63"/>
        <v>1183.4179245165292</v>
      </c>
      <c r="E265" s="9">
        <f t="shared" si="64"/>
        <v>198819.7386772714</v>
      </c>
      <c r="G265" s="13">
        <f t="shared" si="65"/>
        <v>9</v>
      </c>
      <c r="H265" s="8">
        <f t="shared" si="59"/>
        <v>231</v>
      </c>
      <c r="I265" s="14">
        <f t="shared" si="60"/>
        <v>4375</v>
      </c>
      <c r="J265" s="9">
        <f t="shared" si="61"/>
        <v>4375</v>
      </c>
      <c r="K265" s="14">
        <f t="shared" si="54"/>
        <v>481.25</v>
      </c>
      <c r="L265" s="9">
        <f t="shared" si="66"/>
        <v>535.15</v>
      </c>
      <c r="M265" s="14">
        <f t="shared" si="67"/>
        <v>437.5</v>
      </c>
      <c r="N265" s="9">
        <f t="shared" si="55"/>
        <v>437.5</v>
      </c>
      <c r="O265" s="14">
        <f t="shared" si="56"/>
        <v>43.75</v>
      </c>
      <c r="P265" s="9">
        <f t="shared" si="57"/>
        <v>43.75</v>
      </c>
      <c r="R265" s="13">
        <f t="shared" si="71"/>
        <v>9</v>
      </c>
      <c r="S265" s="8">
        <f t="shared" si="68"/>
        <v>231</v>
      </c>
      <c r="T265" s="9">
        <f t="shared" si="69"/>
        <v>2062.169274436037</v>
      </c>
      <c r="U265" s="9">
        <f t="shared" si="70"/>
        <v>345257.0483471088</v>
      </c>
    </row>
    <row r="266" spans="2:21" ht="12.75">
      <c r="B266" s="12">
        <f t="shared" si="62"/>
        <v>8</v>
      </c>
      <c r="C266" s="8">
        <f t="shared" si="58"/>
        <v>232</v>
      </c>
      <c r="D266" s="9">
        <f t="shared" si="63"/>
        <v>1192.9184320636284</v>
      </c>
      <c r="E266" s="9">
        <f t="shared" si="64"/>
        <v>200412.65710933504</v>
      </c>
      <c r="G266" s="13">
        <f t="shared" si="65"/>
        <v>8</v>
      </c>
      <c r="H266" s="8">
        <f t="shared" si="59"/>
        <v>232</v>
      </c>
      <c r="I266" s="14">
        <f t="shared" si="60"/>
        <v>3937.5</v>
      </c>
      <c r="J266" s="9">
        <f t="shared" si="61"/>
        <v>3937.5</v>
      </c>
      <c r="K266" s="14">
        <f t="shared" si="54"/>
        <v>476.875</v>
      </c>
      <c r="L266" s="9">
        <f t="shared" si="66"/>
        <v>530.775</v>
      </c>
      <c r="M266" s="14">
        <f t="shared" si="67"/>
        <v>437.5</v>
      </c>
      <c r="N266" s="9">
        <f t="shared" si="55"/>
        <v>437.5</v>
      </c>
      <c r="O266" s="14">
        <f t="shared" si="56"/>
        <v>39.375</v>
      </c>
      <c r="P266" s="9">
        <f t="shared" si="57"/>
        <v>39.375</v>
      </c>
      <c r="R266" s="13">
        <f t="shared" si="71"/>
        <v>8</v>
      </c>
      <c r="S266" s="8">
        <f t="shared" si="68"/>
        <v>232</v>
      </c>
      <c r="T266" s="9">
        <f t="shared" si="69"/>
        <v>2071.542290082653</v>
      </c>
      <c r="U266" s="9">
        <f t="shared" si="70"/>
        <v>346828.5906371915</v>
      </c>
    </row>
    <row r="267" spans="2:21" ht="12.75">
      <c r="B267" s="12">
        <f t="shared" si="62"/>
        <v>7</v>
      </c>
      <c r="C267" s="8">
        <f t="shared" si="58"/>
        <v>233</v>
      </c>
      <c r="D267" s="9">
        <f t="shared" si="63"/>
        <v>1202.4759426560101</v>
      </c>
      <c r="E267" s="9">
        <f t="shared" si="64"/>
        <v>202015.13305199106</v>
      </c>
      <c r="G267" s="13">
        <f t="shared" si="65"/>
        <v>7</v>
      </c>
      <c r="H267" s="8">
        <f t="shared" si="59"/>
        <v>233</v>
      </c>
      <c r="I267" s="14">
        <f t="shared" si="60"/>
        <v>3500</v>
      </c>
      <c r="J267" s="9">
        <f t="shared" si="61"/>
        <v>3500</v>
      </c>
      <c r="K267" s="14">
        <f t="shared" si="54"/>
        <v>472.5</v>
      </c>
      <c r="L267" s="9">
        <f t="shared" si="66"/>
        <v>526.4</v>
      </c>
      <c r="M267" s="14">
        <f t="shared" si="67"/>
        <v>437.5</v>
      </c>
      <c r="N267" s="9">
        <f t="shared" si="55"/>
        <v>437.5</v>
      </c>
      <c r="O267" s="14">
        <f t="shared" si="56"/>
        <v>35</v>
      </c>
      <c r="P267" s="9">
        <f t="shared" si="57"/>
        <v>35</v>
      </c>
      <c r="R267" s="13">
        <f t="shared" si="71"/>
        <v>7</v>
      </c>
      <c r="S267" s="8">
        <f t="shared" si="68"/>
        <v>233</v>
      </c>
      <c r="T267" s="9">
        <f t="shared" si="69"/>
        <v>2080.971543823149</v>
      </c>
      <c r="U267" s="9">
        <f t="shared" si="70"/>
        <v>348409.5621810146</v>
      </c>
    </row>
    <row r="268" spans="2:21" ht="12.75">
      <c r="B268" s="12">
        <f t="shared" si="62"/>
        <v>6</v>
      </c>
      <c r="C268" s="8">
        <f t="shared" si="58"/>
        <v>234</v>
      </c>
      <c r="D268" s="9">
        <f t="shared" si="63"/>
        <v>1212.0907983119464</v>
      </c>
      <c r="E268" s="9">
        <f t="shared" si="64"/>
        <v>203627.223850303</v>
      </c>
      <c r="G268" s="13">
        <f t="shared" si="65"/>
        <v>6</v>
      </c>
      <c r="H268" s="8">
        <f t="shared" si="59"/>
        <v>234</v>
      </c>
      <c r="I268" s="14">
        <f t="shared" si="60"/>
        <v>3062.5</v>
      </c>
      <c r="J268" s="9">
        <f t="shared" si="61"/>
        <v>3062.5</v>
      </c>
      <c r="K268" s="14">
        <f t="shared" si="54"/>
        <v>468.125</v>
      </c>
      <c r="L268" s="9">
        <f t="shared" si="66"/>
        <v>522.025</v>
      </c>
      <c r="M268" s="14">
        <f t="shared" si="67"/>
        <v>437.5</v>
      </c>
      <c r="N268" s="9">
        <f t="shared" si="55"/>
        <v>437.5</v>
      </c>
      <c r="O268" s="14">
        <f t="shared" si="56"/>
        <v>30.625</v>
      </c>
      <c r="P268" s="9">
        <f t="shared" si="57"/>
        <v>30.625</v>
      </c>
      <c r="R268" s="13">
        <f t="shared" si="71"/>
        <v>6</v>
      </c>
      <c r="S268" s="8">
        <f t="shared" si="68"/>
        <v>234</v>
      </c>
      <c r="T268" s="9">
        <f t="shared" si="69"/>
        <v>2090.457373086088</v>
      </c>
      <c r="U268" s="9">
        <f t="shared" si="70"/>
        <v>350000.0195541007</v>
      </c>
    </row>
    <row r="269" spans="2:21" ht="12.75">
      <c r="B269" s="12">
        <f t="shared" si="62"/>
        <v>5</v>
      </c>
      <c r="C269" s="8">
        <f t="shared" si="58"/>
        <v>235</v>
      </c>
      <c r="D269" s="9">
        <f t="shared" si="63"/>
        <v>1221.763343101818</v>
      </c>
      <c r="E269" s="9">
        <f t="shared" si="64"/>
        <v>205248.9871934048</v>
      </c>
      <c r="G269" s="13">
        <f t="shared" si="65"/>
        <v>5</v>
      </c>
      <c r="H269" s="8">
        <f t="shared" si="59"/>
        <v>235</v>
      </c>
      <c r="I269" s="14">
        <f t="shared" si="60"/>
        <v>2625</v>
      </c>
      <c r="J269" s="9">
        <f t="shared" si="61"/>
        <v>2625</v>
      </c>
      <c r="K269" s="14">
        <f t="shared" si="54"/>
        <v>463.75</v>
      </c>
      <c r="L269" s="9">
        <f t="shared" si="66"/>
        <v>517.65</v>
      </c>
      <c r="M269" s="14">
        <f t="shared" si="67"/>
        <v>437.5</v>
      </c>
      <c r="N269" s="9">
        <f t="shared" si="55"/>
        <v>437.5</v>
      </c>
      <c r="O269" s="14">
        <f t="shared" si="56"/>
        <v>26.25</v>
      </c>
      <c r="P269" s="9">
        <f t="shared" si="57"/>
        <v>26.25</v>
      </c>
      <c r="R269" s="13">
        <f t="shared" si="71"/>
        <v>5</v>
      </c>
      <c r="S269" s="8">
        <f t="shared" si="68"/>
        <v>235</v>
      </c>
      <c r="T269" s="9">
        <f t="shared" si="69"/>
        <v>2100.000117324604</v>
      </c>
      <c r="U269" s="9">
        <f t="shared" si="70"/>
        <v>351600.0196714253</v>
      </c>
    </row>
    <row r="270" spans="2:21" ht="12.75">
      <c r="B270" s="12">
        <f t="shared" si="62"/>
        <v>4</v>
      </c>
      <c r="C270" s="8">
        <f t="shared" si="58"/>
        <v>236</v>
      </c>
      <c r="D270" s="9">
        <f t="shared" si="63"/>
        <v>1231.493923160429</v>
      </c>
      <c r="E270" s="9">
        <f t="shared" si="64"/>
        <v>206880.48111656524</v>
      </c>
      <c r="G270" s="13">
        <f t="shared" si="65"/>
        <v>4</v>
      </c>
      <c r="H270" s="8">
        <f t="shared" si="59"/>
        <v>236</v>
      </c>
      <c r="I270" s="14">
        <f t="shared" si="60"/>
        <v>2187.5</v>
      </c>
      <c r="J270" s="9">
        <f t="shared" si="61"/>
        <v>2187.5</v>
      </c>
      <c r="K270" s="14">
        <f t="shared" si="54"/>
        <v>459.375</v>
      </c>
      <c r="L270" s="9">
        <f t="shared" si="66"/>
        <v>513.275</v>
      </c>
      <c r="M270" s="14">
        <f t="shared" si="67"/>
        <v>437.5</v>
      </c>
      <c r="N270" s="9">
        <f t="shared" si="55"/>
        <v>437.5</v>
      </c>
      <c r="O270" s="14">
        <f t="shared" si="56"/>
        <v>21.875</v>
      </c>
      <c r="P270" s="9">
        <f t="shared" si="57"/>
        <v>21.875</v>
      </c>
      <c r="R270" s="13">
        <f t="shared" si="71"/>
        <v>4</v>
      </c>
      <c r="S270" s="8">
        <f t="shared" si="68"/>
        <v>236</v>
      </c>
      <c r="T270" s="9">
        <f t="shared" si="69"/>
        <v>2109.6001180285516</v>
      </c>
      <c r="U270" s="9">
        <f t="shared" si="70"/>
        <v>353209.6197894538</v>
      </c>
    </row>
    <row r="271" spans="2:21" ht="12.75">
      <c r="B271" s="12">
        <f t="shared" si="62"/>
        <v>3</v>
      </c>
      <c r="C271" s="8">
        <f t="shared" si="58"/>
        <v>237</v>
      </c>
      <c r="D271" s="9">
        <f t="shared" si="63"/>
        <v>1241.2828866993914</v>
      </c>
      <c r="E271" s="9">
        <f t="shared" si="64"/>
        <v>208521.76400326463</v>
      </c>
      <c r="G271" s="13">
        <f t="shared" si="65"/>
        <v>3</v>
      </c>
      <c r="H271" s="8">
        <f t="shared" si="59"/>
        <v>237</v>
      </c>
      <c r="I271" s="14">
        <f t="shared" si="60"/>
        <v>1750</v>
      </c>
      <c r="J271" s="9">
        <f t="shared" si="61"/>
        <v>1750</v>
      </c>
      <c r="K271" s="14">
        <f t="shared" si="54"/>
        <v>455</v>
      </c>
      <c r="L271" s="9">
        <f t="shared" si="66"/>
        <v>508.9</v>
      </c>
      <c r="M271" s="14">
        <f t="shared" si="67"/>
        <v>437.5</v>
      </c>
      <c r="N271" s="9">
        <f t="shared" si="55"/>
        <v>437.5</v>
      </c>
      <c r="O271" s="14">
        <f t="shared" si="56"/>
        <v>17.5</v>
      </c>
      <c r="P271" s="9">
        <f t="shared" si="57"/>
        <v>17.5</v>
      </c>
      <c r="R271" s="13">
        <f t="shared" si="71"/>
        <v>3</v>
      </c>
      <c r="S271" s="8">
        <f t="shared" si="68"/>
        <v>237</v>
      </c>
      <c r="T271" s="9">
        <f t="shared" si="69"/>
        <v>2119.257718736723</v>
      </c>
      <c r="U271" s="9">
        <f t="shared" si="70"/>
        <v>354828.8775081905</v>
      </c>
    </row>
    <row r="272" spans="2:21" ht="12.75">
      <c r="B272" s="12">
        <f t="shared" si="62"/>
        <v>2</v>
      </c>
      <c r="C272" s="8">
        <f t="shared" si="58"/>
        <v>238</v>
      </c>
      <c r="D272" s="9">
        <f t="shared" si="63"/>
        <v>1251.1305840195878</v>
      </c>
      <c r="E272" s="9">
        <f t="shared" si="64"/>
        <v>210172.89458728422</v>
      </c>
      <c r="G272" s="13">
        <f t="shared" si="65"/>
        <v>2</v>
      </c>
      <c r="H272" s="8">
        <f t="shared" si="59"/>
        <v>238</v>
      </c>
      <c r="I272" s="14">
        <f t="shared" si="60"/>
        <v>1312.5</v>
      </c>
      <c r="J272" s="9">
        <f t="shared" si="61"/>
        <v>1312.5</v>
      </c>
      <c r="K272" s="14">
        <f t="shared" si="54"/>
        <v>450.625</v>
      </c>
      <c r="L272" s="9">
        <f t="shared" si="66"/>
        <v>504.525</v>
      </c>
      <c r="M272" s="14">
        <f t="shared" si="67"/>
        <v>437.5</v>
      </c>
      <c r="N272" s="9">
        <f t="shared" si="55"/>
        <v>437.5</v>
      </c>
      <c r="O272" s="14">
        <f t="shared" si="56"/>
        <v>13.125</v>
      </c>
      <c r="P272" s="9">
        <f t="shared" si="57"/>
        <v>13.125</v>
      </c>
      <c r="R272" s="13">
        <f t="shared" si="71"/>
        <v>2</v>
      </c>
      <c r="S272" s="8">
        <f t="shared" si="68"/>
        <v>238</v>
      </c>
      <c r="T272" s="9">
        <f t="shared" si="69"/>
        <v>2128.9732650491433</v>
      </c>
      <c r="U272" s="9">
        <f t="shared" si="70"/>
        <v>356457.8507732397</v>
      </c>
    </row>
    <row r="273" spans="2:21" ht="12.75">
      <c r="B273" s="12">
        <f t="shared" si="62"/>
        <v>1</v>
      </c>
      <c r="C273" s="8">
        <f t="shared" si="58"/>
        <v>239</v>
      </c>
      <c r="D273" s="9">
        <f t="shared" si="63"/>
        <v>1261.0373675237054</v>
      </c>
      <c r="E273" s="9">
        <f t="shared" si="64"/>
        <v>211833.93195480792</v>
      </c>
      <c r="G273" s="13">
        <f t="shared" si="65"/>
        <v>1</v>
      </c>
      <c r="H273" s="8">
        <f t="shared" si="59"/>
        <v>239</v>
      </c>
      <c r="I273" s="14">
        <f t="shared" si="60"/>
        <v>875</v>
      </c>
      <c r="J273" s="9">
        <f t="shared" si="61"/>
        <v>875</v>
      </c>
      <c r="K273" s="14">
        <f t="shared" si="54"/>
        <v>446.25</v>
      </c>
      <c r="L273" s="9">
        <f t="shared" si="66"/>
        <v>500.15</v>
      </c>
      <c r="M273" s="14">
        <f t="shared" si="67"/>
        <v>437.5</v>
      </c>
      <c r="N273" s="9">
        <f t="shared" si="55"/>
        <v>437.5</v>
      </c>
      <c r="O273" s="14">
        <f t="shared" si="56"/>
        <v>8.75</v>
      </c>
      <c r="P273" s="9">
        <f t="shared" si="57"/>
        <v>8.75</v>
      </c>
      <c r="R273" s="13">
        <f t="shared" si="71"/>
        <v>1</v>
      </c>
      <c r="S273" s="8">
        <f t="shared" si="68"/>
        <v>239</v>
      </c>
      <c r="T273" s="9">
        <f t="shared" si="69"/>
        <v>2138.747104639438</v>
      </c>
      <c r="U273" s="9">
        <f t="shared" si="70"/>
        <v>358096.5978778791</v>
      </c>
    </row>
    <row r="274" spans="2:21" ht="12.75">
      <c r="B274" s="12">
        <f t="shared" si="62"/>
        <v>0</v>
      </c>
      <c r="C274" s="8">
        <f t="shared" si="58"/>
        <v>240</v>
      </c>
      <c r="D274" s="9">
        <f t="shared" si="63"/>
        <v>1271.0035917288476</v>
      </c>
      <c r="E274" s="9">
        <f t="shared" si="64"/>
        <v>213504.93554653676</v>
      </c>
      <c r="G274" s="13">
        <f t="shared" si="65"/>
        <v>0</v>
      </c>
      <c r="H274" s="8">
        <f t="shared" si="59"/>
        <v>240</v>
      </c>
      <c r="I274" s="14">
        <f t="shared" si="60"/>
        <v>437.5</v>
      </c>
      <c r="J274" s="9">
        <f t="shared" si="61"/>
        <v>437.5</v>
      </c>
      <c r="K274" s="14">
        <f t="shared" si="54"/>
        <v>441.875</v>
      </c>
      <c r="L274" s="9">
        <f t="shared" si="66"/>
        <v>495.775</v>
      </c>
      <c r="M274" s="14">
        <f t="shared" si="67"/>
        <v>437.5</v>
      </c>
      <c r="N274" s="9">
        <f t="shared" si="55"/>
        <v>437.5</v>
      </c>
      <c r="O274" s="14">
        <f t="shared" si="56"/>
        <v>4.375</v>
      </c>
      <c r="P274" s="9">
        <f t="shared" si="57"/>
        <v>4.375</v>
      </c>
      <c r="R274" s="13">
        <f t="shared" si="71"/>
        <v>0</v>
      </c>
      <c r="S274" s="8">
        <f t="shared" si="68"/>
        <v>240</v>
      </c>
      <c r="T274" s="9">
        <f t="shared" si="69"/>
        <v>2148.5795872672747</v>
      </c>
      <c r="U274" s="9">
        <f t="shared" si="70"/>
        <v>359745.17746514635</v>
      </c>
    </row>
    <row r="275" spans="2:21" ht="12.75">
      <c r="B275" s="12">
        <f t="shared" si="62"/>
        <v>-1</v>
      </c>
      <c r="C275" s="8">
        <f t="shared" si="58"/>
      </c>
      <c r="D275" s="9">
        <f aca="true" t="shared" si="72" ref="D275:D338">IF(B275&gt;=0,E274*$E$19,"")</f>
      </c>
      <c r="E275" s="9">
        <f t="shared" si="64"/>
      </c>
      <c r="G275" s="13">
        <f t="shared" si="65"/>
        <v>-1</v>
      </c>
      <c r="H275" s="8">
        <f t="shared" si="59"/>
      </c>
      <c r="I275" s="14">
        <f t="shared" si="60"/>
      </c>
      <c r="J275" s="9">
        <f t="shared" si="61"/>
      </c>
      <c r="K275" s="14">
        <f t="shared" si="54"/>
      </c>
      <c r="L275" s="9">
        <f t="shared" si="66"/>
      </c>
      <c r="M275" s="14">
        <f t="shared" si="67"/>
      </c>
      <c r="N275" s="9">
        <f t="shared" si="55"/>
      </c>
      <c r="O275" s="14">
        <f t="shared" si="56"/>
      </c>
      <c r="P275" s="9">
        <f t="shared" si="57"/>
      </c>
      <c r="R275" s="13">
        <f t="shared" si="71"/>
        <v>-1</v>
      </c>
      <c r="S275" s="8">
        <f t="shared" si="68"/>
      </c>
      <c r="T275" s="9">
        <f t="shared" si="69"/>
      </c>
      <c r="U275" s="9">
        <f t="shared" si="70"/>
      </c>
    </row>
    <row r="276" spans="2:21" ht="12.75">
      <c r="B276" s="12">
        <f t="shared" si="62"/>
        <v>-2</v>
      </c>
      <c r="C276" s="8">
        <f t="shared" si="58"/>
      </c>
      <c r="D276" s="9">
        <f t="shared" si="72"/>
      </c>
      <c r="E276" s="9">
        <f t="shared" si="64"/>
      </c>
      <c r="G276" s="13">
        <f t="shared" si="65"/>
        <v>-2</v>
      </c>
      <c r="H276" s="8">
        <f t="shared" si="59"/>
      </c>
      <c r="I276" s="14">
        <f t="shared" si="60"/>
      </c>
      <c r="J276" s="9">
        <f t="shared" si="61"/>
      </c>
      <c r="K276" s="14">
        <f t="shared" si="54"/>
      </c>
      <c r="L276" s="9">
        <f t="shared" si="66"/>
      </c>
      <c r="M276" s="14">
        <f t="shared" si="67"/>
      </c>
      <c r="N276" s="9">
        <f t="shared" si="55"/>
      </c>
      <c r="O276" s="14">
        <f t="shared" si="56"/>
      </c>
      <c r="P276" s="9">
        <f t="shared" si="57"/>
      </c>
      <c r="R276" s="13">
        <f t="shared" si="71"/>
        <v>-2</v>
      </c>
      <c r="S276" s="8">
        <f t="shared" si="68"/>
      </c>
      <c r="T276" s="9">
        <f t="shared" si="69"/>
      </c>
      <c r="U276" s="9">
        <f t="shared" si="70"/>
      </c>
    </row>
    <row r="277" spans="2:21" ht="12.75">
      <c r="B277" s="12">
        <f t="shared" si="62"/>
        <v>-3</v>
      </c>
      <c r="C277" s="8">
        <f t="shared" si="58"/>
      </c>
      <c r="D277" s="9">
        <f t="shared" si="72"/>
      </c>
      <c r="E277" s="9">
        <f t="shared" si="64"/>
      </c>
      <c r="G277" s="13">
        <f t="shared" si="65"/>
        <v>-3</v>
      </c>
      <c r="H277" s="8">
        <f t="shared" si="59"/>
      </c>
      <c r="I277" s="14">
        <f t="shared" si="60"/>
      </c>
      <c r="J277" s="9">
        <f t="shared" si="61"/>
      </c>
      <c r="K277" s="14">
        <f t="shared" si="54"/>
      </c>
      <c r="L277" s="9">
        <f t="shared" si="66"/>
      </c>
      <c r="M277" s="14">
        <f t="shared" si="67"/>
      </c>
      <c r="N277" s="9">
        <f t="shared" si="55"/>
      </c>
      <c r="O277" s="14">
        <f t="shared" si="56"/>
      </c>
      <c r="P277" s="9">
        <f t="shared" si="57"/>
      </c>
      <c r="R277" s="13">
        <f t="shared" si="71"/>
        <v>-3</v>
      </c>
      <c r="S277" s="8">
        <f t="shared" si="68"/>
      </c>
      <c r="T277" s="9">
        <f t="shared" si="69"/>
      </c>
      <c r="U277" s="9">
        <f t="shared" si="70"/>
      </c>
    </row>
    <row r="278" spans="2:21" ht="12.75">
      <c r="B278" s="12">
        <f t="shared" si="62"/>
        <v>-4</v>
      </c>
      <c r="C278" s="8">
        <f t="shared" si="58"/>
      </c>
      <c r="D278" s="9">
        <f t="shared" si="72"/>
      </c>
      <c r="E278" s="9">
        <f t="shared" si="64"/>
      </c>
      <c r="G278" s="13">
        <f t="shared" si="65"/>
        <v>-4</v>
      </c>
      <c r="H278" s="8">
        <f t="shared" si="59"/>
      </c>
      <c r="I278" s="14">
        <f t="shared" si="60"/>
      </c>
      <c r="J278" s="9">
        <f t="shared" si="61"/>
      </c>
      <c r="K278" s="14">
        <f t="shared" si="54"/>
      </c>
      <c r="L278" s="9">
        <f t="shared" si="66"/>
      </c>
      <c r="M278" s="14">
        <f t="shared" si="67"/>
      </c>
      <c r="N278" s="9">
        <f t="shared" si="55"/>
      </c>
      <c r="O278" s="14">
        <f t="shared" si="56"/>
      </c>
      <c r="P278" s="9">
        <f t="shared" si="57"/>
      </c>
      <c r="R278" s="13">
        <f t="shared" si="71"/>
        <v>-4</v>
      </c>
      <c r="S278" s="8">
        <f t="shared" si="68"/>
      </c>
      <c r="T278" s="9">
        <f t="shared" si="69"/>
      </c>
      <c r="U278" s="9">
        <f t="shared" si="70"/>
      </c>
    </row>
    <row r="279" spans="2:21" ht="12.75">
      <c r="B279" s="12">
        <f t="shared" si="62"/>
        <v>-5</v>
      </c>
      <c r="C279" s="8">
        <f t="shared" si="58"/>
      </c>
      <c r="D279" s="9">
        <f t="shared" si="72"/>
      </c>
      <c r="E279" s="9">
        <f t="shared" si="64"/>
      </c>
      <c r="G279" s="13">
        <f t="shared" si="65"/>
        <v>-5</v>
      </c>
      <c r="H279" s="8">
        <f t="shared" si="59"/>
      </c>
      <c r="I279" s="14">
        <f t="shared" si="60"/>
      </c>
      <c r="J279" s="9">
        <f t="shared" si="61"/>
      </c>
      <c r="K279" s="14">
        <f t="shared" si="54"/>
      </c>
      <c r="L279" s="9">
        <f t="shared" si="66"/>
      </c>
      <c r="M279" s="14">
        <f t="shared" si="67"/>
      </c>
      <c r="N279" s="9">
        <f t="shared" si="55"/>
      </c>
      <c r="O279" s="14">
        <f t="shared" si="56"/>
      </c>
      <c r="P279" s="9">
        <f t="shared" si="57"/>
      </c>
      <c r="R279" s="13">
        <f t="shared" si="71"/>
        <v>-5</v>
      </c>
      <c r="S279" s="8">
        <f t="shared" si="68"/>
      </c>
      <c r="T279" s="9">
        <f t="shared" si="69"/>
      </c>
      <c r="U279" s="9">
        <f t="shared" si="70"/>
      </c>
    </row>
    <row r="280" spans="2:21" ht="12.75">
      <c r="B280" s="12">
        <f t="shared" si="62"/>
        <v>-6</v>
      </c>
      <c r="C280" s="8">
        <f t="shared" si="58"/>
      </c>
      <c r="D280" s="9">
        <f t="shared" si="72"/>
      </c>
      <c r="E280" s="9">
        <f t="shared" si="64"/>
      </c>
      <c r="G280" s="13">
        <f t="shared" si="65"/>
        <v>-6</v>
      </c>
      <c r="H280" s="8">
        <f t="shared" si="59"/>
      </c>
      <c r="I280" s="14">
        <f t="shared" si="60"/>
      </c>
      <c r="J280" s="9">
        <f t="shared" si="61"/>
      </c>
      <c r="K280" s="14">
        <f t="shared" si="54"/>
      </c>
      <c r="L280" s="9">
        <f t="shared" si="66"/>
      </c>
      <c r="M280" s="14">
        <f t="shared" si="67"/>
      </c>
      <c r="N280" s="9">
        <f t="shared" si="55"/>
      </c>
      <c r="O280" s="14">
        <f t="shared" si="56"/>
      </c>
      <c r="P280" s="9">
        <f t="shared" si="57"/>
      </c>
      <c r="R280" s="13">
        <f t="shared" si="71"/>
        <v>-6</v>
      </c>
      <c r="S280" s="8">
        <f t="shared" si="68"/>
      </c>
      <c r="T280" s="9">
        <f t="shared" si="69"/>
      </c>
      <c r="U280" s="9">
        <f t="shared" si="70"/>
      </c>
    </row>
    <row r="281" spans="2:21" ht="12.75">
      <c r="B281" s="12">
        <f t="shared" si="62"/>
        <v>-7</v>
      </c>
      <c r="C281" s="8">
        <f t="shared" si="58"/>
      </c>
      <c r="D281" s="9">
        <f t="shared" si="72"/>
      </c>
      <c r="E281" s="9">
        <f t="shared" si="64"/>
      </c>
      <c r="G281" s="13">
        <f t="shared" si="65"/>
        <v>-7</v>
      </c>
      <c r="H281" s="8">
        <f t="shared" si="59"/>
      </c>
      <c r="I281" s="14">
        <f t="shared" si="60"/>
      </c>
      <c r="J281" s="9">
        <f t="shared" si="61"/>
      </c>
      <c r="K281" s="14">
        <f t="shared" si="54"/>
      </c>
      <c r="L281" s="9">
        <f t="shared" si="66"/>
      </c>
      <c r="M281" s="14">
        <f t="shared" si="67"/>
      </c>
      <c r="N281" s="9">
        <f t="shared" si="55"/>
      </c>
      <c r="O281" s="14">
        <f t="shared" si="56"/>
      </c>
      <c r="P281" s="9">
        <f t="shared" si="57"/>
      </c>
      <c r="R281" s="13">
        <f t="shared" si="71"/>
        <v>-7</v>
      </c>
      <c r="S281" s="8">
        <f t="shared" si="68"/>
      </c>
      <c r="T281" s="9">
        <f t="shared" si="69"/>
      </c>
      <c r="U281" s="9">
        <f t="shared" si="70"/>
      </c>
    </row>
    <row r="282" spans="2:21" ht="12.75">
      <c r="B282" s="12">
        <f t="shared" si="62"/>
        <v>-8</v>
      </c>
      <c r="C282" s="8">
        <f t="shared" si="58"/>
      </c>
      <c r="D282" s="9">
        <f t="shared" si="72"/>
      </c>
      <c r="E282" s="9">
        <f t="shared" si="64"/>
      </c>
      <c r="G282" s="13">
        <f t="shared" si="65"/>
        <v>-8</v>
      </c>
      <c r="H282" s="8">
        <f t="shared" si="59"/>
      </c>
      <c r="I282" s="14">
        <f t="shared" si="60"/>
      </c>
      <c r="J282" s="9">
        <f t="shared" si="61"/>
      </c>
      <c r="K282" s="14">
        <f t="shared" si="54"/>
      </c>
      <c r="L282" s="9">
        <f t="shared" si="66"/>
      </c>
      <c r="M282" s="14">
        <f t="shared" si="67"/>
      </c>
      <c r="N282" s="9">
        <f t="shared" si="55"/>
      </c>
      <c r="O282" s="14">
        <f t="shared" si="56"/>
      </c>
      <c r="P282" s="9">
        <f t="shared" si="57"/>
      </c>
      <c r="R282" s="13">
        <f t="shared" si="71"/>
        <v>-8</v>
      </c>
      <c r="S282" s="8">
        <f t="shared" si="68"/>
      </c>
      <c r="T282" s="9">
        <f t="shared" si="69"/>
      </c>
      <c r="U282" s="9">
        <f t="shared" si="70"/>
      </c>
    </row>
    <row r="283" spans="2:21" ht="12.75">
      <c r="B283" s="12">
        <f t="shared" si="62"/>
        <v>-9</v>
      </c>
      <c r="C283" s="8">
        <f t="shared" si="58"/>
      </c>
      <c r="D283" s="9">
        <f t="shared" si="72"/>
      </c>
      <c r="E283" s="9">
        <f t="shared" si="64"/>
      </c>
      <c r="G283" s="13">
        <f t="shared" si="65"/>
        <v>-9</v>
      </c>
      <c r="H283" s="8">
        <f t="shared" si="59"/>
      </c>
      <c r="I283" s="14">
        <f t="shared" si="60"/>
      </c>
      <c r="J283" s="9">
        <f t="shared" si="61"/>
      </c>
      <c r="K283" s="14">
        <f t="shared" si="54"/>
      </c>
      <c r="L283" s="9">
        <f t="shared" si="66"/>
      </c>
      <c r="M283" s="14">
        <f t="shared" si="67"/>
      </c>
      <c r="N283" s="9">
        <f t="shared" si="55"/>
      </c>
      <c r="O283" s="14">
        <f t="shared" si="56"/>
      </c>
      <c r="P283" s="9">
        <f t="shared" si="57"/>
      </c>
      <c r="R283" s="13">
        <f t="shared" si="71"/>
        <v>-9</v>
      </c>
      <c r="S283" s="8">
        <f t="shared" si="68"/>
      </c>
      <c r="T283" s="9">
        <f t="shared" si="69"/>
      </c>
      <c r="U283" s="9">
        <f t="shared" si="70"/>
      </c>
    </row>
    <row r="284" spans="2:21" ht="12.75">
      <c r="B284" s="12">
        <f t="shared" si="62"/>
        <v>-10</v>
      </c>
      <c r="C284" s="8">
        <f t="shared" si="58"/>
      </c>
      <c r="D284" s="9">
        <f t="shared" si="72"/>
      </c>
      <c r="E284" s="9">
        <f t="shared" si="64"/>
      </c>
      <c r="G284" s="13">
        <f t="shared" si="65"/>
        <v>-10</v>
      </c>
      <c r="H284" s="8">
        <f t="shared" si="59"/>
      </c>
      <c r="I284" s="14">
        <f t="shared" si="60"/>
      </c>
      <c r="J284" s="9">
        <f t="shared" si="61"/>
      </c>
      <c r="K284" s="14">
        <f t="shared" si="54"/>
      </c>
      <c r="L284" s="9">
        <f t="shared" si="66"/>
      </c>
      <c r="M284" s="14">
        <f t="shared" si="67"/>
      </c>
      <c r="N284" s="9">
        <f t="shared" si="55"/>
      </c>
      <c r="O284" s="14">
        <f t="shared" si="56"/>
      </c>
      <c r="P284" s="9">
        <f t="shared" si="57"/>
      </c>
      <c r="R284" s="13">
        <f t="shared" si="71"/>
        <v>-10</v>
      </c>
      <c r="S284" s="8">
        <f t="shared" si="68"/>
      </c>
      <c r="T284" s="9">
        <f t="shared" si="69"/>
      </c>
      <c r="U284" s="9">
        <f t="shared" si="70"/>
      </c>
    </row>
    <row r="285" spans="2:21" ht="12.75">
      <c r="B285" s="12">
        <f t="shared" si="62"/>
        <v>-11</v>
      </c>
      <c r="C285" s="8">
        <f t="shared" si="58"/>
      </c>
      <c r="D285" s="9">
        <f t="shared" si="72"/>
      </c>
      <c r="E285" s="9">
        <f t="shared" si="64"/>
      </c>
      <c r="G285" s="13">
        <f t="shared" si="65"/>
        <v>-11</v>
      </c>
      <c r="H285" s="8">
        <f t="shared" si="59"/>
      </c>
      <c r="I285" s="14">
        <f t="shared" si="60"/>
      </c>
      <c r="J285" s="9">
        <f t="shared" si="61"/>
      </c>
      <c r="K285" s="14">
        <f t="shared" si="54"/>
      </c>
      <c r="L285" s="9">
        <f t="shared" si="66"/>
      </c>
      <c r="M285" s="14">
        <f t="shared" si="67"/>
      </c>
      <c r="N285" s="9">
        <f t="shared" si="55"/>
      </c>
      <c r="O285" s="14">
        <f t="shared" si="56"/>
      </c>
      <c r="P285" s="9">
        <f t="shared" si="57"/>
      </c>
      <c r="R285" s="13">
        <f t="shared" si="71"/>
        <v>-11</v>
      </c>
      <c r="S285" s="8">
        <f t="shared" si="68"/>
      </c>
      <c r="T285" s="9">
        <f t="shared" si="69"/>
      </c>
      <c r="U285" s="9">
        <f t="shared" si="70"/>
      </c>
    </row>
    <row r="286" spans="2:21" ht="12.75">
      <c r="B286" s="12">
        <f t="shared" si="62"/>
        <v>-12</v>
      </c>
      <c r="C286" s="8">
        <f t="shared" si="58"/>
      </c>
      <c r="D286" s="9">
        <f t="shared" si="72"/>
      </c>
      <c r="E286" s="9">
        <f t="shared" si="64"/>
      </c>
      <c r="G286" s="13">
        <f t="shared" si="65"/>
        <v>-12</v>
      </c>
      <c r="H286" s="8">
        <f t="shared" si="59"/>
      </c>
      <c r="I286" s="14">
        <f t="shared" si="60"/>
      </c>
      <c r="J286" s="9">
        <f t="shared" si="61"/>
      </c>
      <c r="K286" s="14">
        <f t="shared" si="54"/>
      </c>
      <c r="L286" s="9">
        <f t="shared" si="66"/>
      </c>
      <c r="M286" s="14">
        <f t="shared" si="67"/>
      </c>
      <c r="N286" s="9">
        <f t="shared" si="55"/>
      </c>
      <c r="O286" s="14">
        <f t="shared" si="56"/>
      </c>
      <c r="P286" s="9">
        <f t="shared" si="57"/>
      </c>
      <c r="R286" s="13">
        <f t="shared" si="71"/>
        <v>-12</v>
      </c>
      <c r="S286" s="8">
        <f t="shared" si="68"/>
      </c>
      <c r="T286" s="9">
        <f t="shared" si="69"/>
      </c>
      <c r="U286" s="9">
        <f t="shared" si="70"/>
      </c>
    </row>
    <row r="287" spans="2:21" ht="12.75">
      <c r="B287" s="12">
        <f t="shared" si="62"/>
        <v>-13</v>
      </c>
      <c r="C287" s="8">
        <f t="shared" si="58"/>
      </c>
      <c r="D287" s="9">
        <f t="shared" si="72"/>
      </c>
      <c r="E287" s="9">
        <f t="shared" si="64"/>
      </c>
      <c r="G287" s="13">
        <f t="shared" si="65"/>
        <v>-13</v>
      </c>
      <c r="H287" s="8">
        <f t="shared" si="59"/>
      </c>
      <c r="I287" s="14">
        <f t="shared" si="60"/>
      </c>
      <c r="J287" s="9">
        <f t="shared" si="61"/>
      </c>
      <c r="K287" s="14">
        <f t="shared" si="54"/>
      </c>
      <c r="L287" s="9">
        <f t="shared" si="66"/>
      </c>
      <c r="M287" s="14">
        <f t="shared" si="67"/>
      </c>
      <c r="N287" s="9">
        <f t="shared" si="55"/>
      </c>
      <c r="O287" s="14">
        <f t="shared" si="56"/>
      </c>
      <c r="P287" s="9">
        <f t="shared" si="57"/>
      </c>
      <c r="R287" s="13">
        <f t="shared" si="71"/>
        <v>-13</v>
      </c>
      <c r="S287" s="8">
        <f t="shared" si="68"/>
      </c>
      <c r="T287" s="9">
        <f t="shared" si="69"/>
      </c>
      <c r="U287" s="9">
        <f t="shared" si="70"/>
      </c>
    </row>
    <row r="288" spans="2:21" ht="12.75">
      <c r="B288" s="12">
        <f t="shared" si="62"/>
        <v>-14</v>
      </c>
      <c r="C288" s="8">
        <f t="shared" si="58"/>
      </c>
      <c r="D288" s="9">
        <f t="shared" si="72"/>
      </c>
      <c r="E288" s="9">
        <f t="shared" si="64"/>
      </c>
      <c r="G288" s="13">
        <f t="shared" si="65"/>
        <v>-14</v>
      </c>
      <c r="H288" s="8">
        <f t="shared" si="59"/>
      </c>
      <c r="I288" s="14">
        <f t="shared" si="60"/>
      </c>
      <c r="J288" s="9">
        <f t="shared" si="61"/>
      </c>
      <c r="K288" s="14">
        <f t="shared" si="54"/>
      </c>
      <c r="L288" s="9">
        <f t="shared" si="66"/>
      </c>
      <c r="M288" s="14">
        <f t="shared" si="67"/>
      </c>
      <c r="N288" s="9">
        <f t="shared" si="55"/>
      </c>
      <c r="O288" s="14">
        <f t="shared" si="56"/>
      </c>
      <c r="P288" s="9">
        <f t="shared" si="57"/>
      </c>
      <c r="R288" s="13">
        <f t="shared" si="71"/>
        <v>-14</v>
      </c>
      <c r="S288" s="8">
        <f t="shared" si="68"/>
      </c>
      <c r="T288" s="9">
        <f t="shared" si="69"/>
      </c>
      <c r="U288" s="9">
        <f t="shared" si="70"/>
      </c>
    </row>
    <row r="289" spans="2:21" ht="12.75">
      <c r="B289" s="12">
        <f t="shared" si="62"/>
        <v>-15</v>
      </c>
      <c r="C289" s="8">
        <f t="shared" si="58"/>
      </c>
      <c r="D289" s="9">
        <f t="shared" si="72"/>
      </c>
      <c r="E289" s="9">
        <f t="shared" si="64"/>
      </c>
      <c r="G289" s="13">
        <f t="shared" si="65"/>
        <v>-15</v>
      </c>
      <c r="H289" s="8">
        <f t="shared" si="59"/>
      </c>
      <c r="I289" s="14">
        <f t="shared" si="60"/>
      </c>
      <c r="J289" s="9">
        <f t="shared" si="61"/>
      </c>
      <c r="K289" s="14">
        <f t="shared" si="54"/>
      </c>
      <c r="L289" s="9">
        <f t="shared" si="66"/>
      </c>
      <c r="M289" s="14">
        <f t="shared" si="67"/>
      </c>
      <c r="N289" s="9">
        <f t="shared" si="55"/>
      </c>
      <c r="O289" s="14">
        <f t="shared" si="56"/>
      </c>
      <c r="P289" s="9">
        <f t="shared" si="57"/>
      </c>
      <c r="R289" s="13">
        <f t="shared" si="71"/>
        <v>-15</v>
      </c>
      <c r="S289" s="8">
        <f t="shared" si="68"/>
      </c>
      <c r="T289" s="9">
        <f t="shared" si="69"/>
      </c>
      <c r="U289" s="9">
        <f t="shared" si="70"/>
      </c>
    </row>
    <row r="290" spans="2:21" ht="12.75">
      <c r="B290" s="12">
        <f t="shared" si="62"/>
        <v>-16</v>
      </c>
      <c r="C290" s="8">
        <f t="shared" si="58"/>
      </c>
      <c r="D290" s="9">
        <f t="shared" si="72"/>
      </c>
      <c r="E290" s="9">
        <f t="shared" si="64"/>
      </c>
      <c r="G290" s="13">
        <f t="shared" si="65"/>
        <v>-16</v>
      </c>
      <c r="H290" s="8">
        <f t="shared" si="59"/>
      </c>
      <c r="I290" s="14">
        <f t="shared" si="60"/>
      </c>
      <c r="J290" s="9">
        <f t="shared" si="61"/>
      </c>
      <c r="K290" s="14">
        <f t="shared" si="54"/>
      </c>
      <c r="L290" s="9">
        <f t="shared" si="66"/>
      </c>
      <c r="M290" s="14">
        <f t="shared" si="67"/>
      </c>
      <c r="N290" s="9">
        <f t="shared" si="55"/>
      </c>
      <c r="O290" s="14">
        <f t="shared" si="56"/>
      </c>
      <c r="P290" s="9">
        <f t="shared" si="57"/>
      </c>
      <c r="R290" s="13">
        <f t="shared" si="71"/>
        <v>-16</v>
      </c>
      <c r="S290" s="8">
        <f t="shared" si="68"/>
      </c>
      <c r="T290" s="9">
        <f t="shared" si="69"/>
      </c>
      <c r="U290" s="9">
        <f t="shared" si="70"/>
      </c>
    </row>
    <row r="291" spans="2:21" ht="12.75">
      <c r="B291" s="12">
        <f t="shared" si="62"/>
        <v>-17</v>
      </c>
      <c r="C291" s="8">
        <f t="shared" si="58"/>
      </c>
      <c r="D291" s="9">
        <f t="shared" si="72"/>
      </c>
      <c r="E291" s="9">
        <f t="shared" si="64"/>
      </c>
      <c r="G291" s="13">
        <f t="shared" si="65"/>
        <v>-17</v>
      </c>
      <c r="H291" s="8">
        <f t="shared" si="59"/>
      </c>
      <c r="I291" s="14">
        <f t="shared" si="60"/>
      </c>
      <c r="J291" s="9">
        <f t="shared" si="61"/>
      </c>
      <c r="K291" s="14">
        <f aca="true" t="shared" si="73" ref="K291:K354">IF(G291&gt;=0,M291+O291,"")</f>
      </c>
      <c r="L291" s="9">
        <f t="shared" si="66"/>
      </c>
      <c r="M291" s="14">
        <f t="shared" si="67"/>
      </c>
      <c r="N291" s="9">
        <f aca="true" t="shared" si="74" ref="N291:N354">IF(G291&gt;=0,M291*(1+$M$20)^$H291,"")</f>
      </c>
      <c r="O291" s="14">
        <f aca="true" t="shared" si="75" ref="O291:O354">IF(G291&gt;=0,I291*$M$17,"")</f>
      </c>
      <c r="P291" s="9">
        <f aca="true" t="shared" si="76" ref="P291:P354">IF(G291&gt;=0,O291*(1+$M$20)^$H291,"")</f>
      </c>
      <c r="R291" s="13">
        <f t="shared" si="71"/>
        <v>-17</v>
      </c>
      <c r="S291" s="8">
        <f t="shared" si="68"/>
      </c>
      <c r="T291" s="9">
        <f t="shared" si="69"/>
      </c>
      <c r="U291" s="9">
        <f t="shared" si="70"/>
      </c>
    </row>
    <row r="292" spans="2:21" ht="12.75">
      <c r="B292" s="12">
        <f t="shared" si="62"/>
        <v>-18</v>
      </c>
      <c r="C292" s="8">
        <f aca="true" t="shared" si="77" ref="C292:C355">IF(B292&gt;=0,$E$20-B292,"")</f>
      </c>
      <c r="D292" s="9">
        <f t="shared" si="72"/>
      </c>
      <c r="E292" s="9">
        <f t="shared" si="64"/>
      </c>
      <c r="G292" s="13">
        <f t="shared" si="65"/>
        <v>-18</v>
      </c>
      <c r="H292" s="8">
        <f aca="true" t="shared" si="78" ref="H292:H355">IF(G292&gt;=0,$M$18-G292,"")</f>
      </c>
      <c r="I292" s="14">
        <f aca="true" t="shared" si="79" ref="I292:I355">IF(G292&gt;=0,I291-M291,"")</f>
      </c>
      <c r="J292" s="9">
        <f aca="true" t="shared" si="80" ref="J292:J355">IF(G292&gt;=0,I292*(1+$M$20)^$H291,"")</f>
      </c>
      <c r="K292" s="14">
        <f t="shared" si="73"/>
      </c>
      <c r="L292" s="9">
        <f t="shared" si="66"/>
      </c>
      <c r="M292" s="14">
        <f t="shared" si="67"/>
      </c>
      <c r="N292" s="9">
        <f t="shared" si="74"/>
      </c>
      <c r="O292" s="14">
        <f t="shared" si="75"/>
      </c>
      <c r="P292" s="9">
        <f t="shared" si="76"/>
      </c>
      <c r="R292" s="13">
        <f t="shared" si="71"/>
        <v>-18</v>
      </c>
      <c r="S292" s="8">
        <f t="shared" si="68"/>
      </c>
      <c r="T292" s="9">
        <f t="shared" si="69"/>
      </c>
      <c r="U292" s="9">
        <f t="shared" si="70"/>
      </c>
    </row>
    <row r="293" spans="2:21" ht="12.75">
      <c r="B293" s="12">
        <f aca="true" t="shared" si="81" ref="B293:B356">B292-1</f>
        <v>-19</v>
      </c>
      <c r="C293" s="8">
        <f t="shared" si="77"/>
      </c>
      <c r="D293" s="9">
        <f t="shared" si="72"/>
      </c>
      <c r="E293" s="9">
        <f aca="true" t="shared" si="82" ref="E293:E356">IF(B293&gt;=0,E292+D293+($E$18*(1+$E$21)^$C293),"")</f>
      </c>
      <c r="G293" s="13">
        <f aca="true" t="shared" si="83" ref="G293:G356">G292-1</f>
        <v>-19</v>
      </c>
      <c r="H293" s="8">
        <f t="shared" si="78"/>
      </c>
      <c r="I293" s="14">
        <f t="shared" si="79"/>
      </c>
      <c r="J293" s="9">
        <f t="shared" si="80"/>
      </c>
      <c r="K293" s="14">
        <f t="shared" si="73"/>
      </c>
      <c r="L293" s="9">
        <f aca="true" t="shared" si="84" ref="L293:L356">IF(G293&gt;=0,N293+P293+(SUM($N$21:$P$23)),"")</f>
      </c>
      <c r="M293" s="14">
        <f aca="true" t="shared" si="85" ref="M293:M356">IF(G293&gt;=0,$M$19,"")</f>
      </c>
      <c r="N293" s="9">
        <f t="shared" si="74"/>
      </c>
      <c r="O293" s="14">
        <f t="shared" si="75"/>
      </c>
      <c r="P293" s="9">
        <f t="shared" si="76"/>
      </c>
      <c r="R293" s="13">
        <f t="shared" si="71"/>
        <v>-19</v>
      </c>
      <c r="S293" s="8">
        <f aca="true" t="shared" si="86" ref="S293:S356">IF(R293&gt;=0,$U$20-R293,"")</f>
      </c>
      <c r="T293" s="9">
        <f aca="true" t="shared" si="87" ref="T293:T356">IF(R293&gt;=0,U292*$U$19,"")</f>
      </c>
      <c r="U293" s="9">
        <f aca="true" t="shared" si="88" ref="U293:U356">IF(R293&gt;=0,U292+T293+($U$18*(1+$U$21)^$S293)-$U$13,"")</f>
      </c>
    </row>
    <row r="294" spans="2:21" ht="12.75">
      <c r="B294" s="12">
        <f t="shared" si="81"/>
        <v>-20</v>
      </c>
      <c r="C294" s="8">
        <f t="shared" si="77"/>
      </c>
      <c r="D294" s="9">
        <f t="shared" si="72"/>
      </c>
      <c r="E294" s="9">
        <f t="shared" si="82"/>
      </c>
      <c r="G294" s="13">
        <f t="shared" si="83"/>
        <v>-20</v>
      </c>
      <c r="H294" s="8">
        <f t="shared" si="78"/>
      </c>
      <c r="I294" s="14">
        <f t="shared" si="79"/>
      </c>
      <c r="J294" s="9">
        <f t="shared" si="80"/>
      </c>
      <c r="K294" s="14">
        <f t="shared" si="73"/>
      </c>
      <c r="L294" s="9">
        <f t="shared" si="84"/>
      </c>
      <c r="M294" s="14">
        <f t="shared" si="85"/>
      </c>
      <c r="N294" s="9">
        <f t="shared" si="74"/>
      </c>
      <c r="O294" s="14">
        <f t="shared" si="75"/>
      </c>
      <c r="P294" s="9">
        <f t="shared" si="76"/>
      </c>
      <c r="R294" s="13">
        <f aca="true" t="shared" si="89" ref="R294:R357">R293-1</f>
        <v>-20</v>
      </c>
      <c r="S294" s="8">
        <f t="shared" si="86"/>
      </c>
      <c r="T294" s="9">
        <f t="shared" si="87"/>
      </c>
      <c r="U294" s="9">
        <f t="shared" si="88"/>
      </c>
    </row>
    <row r="295" spans="2:21" ht="12.75">
      <c r="B295" s="12">
        <f t="shared" si="81"/>
        <v>-21</v>
      </c>
      <c r="C295" s="8">
        <f t="shared" si="77"/>
      </c>
      <c r="D295" s="9">
        <f t="shared" si="72"/>
      </c>
      <c r="E295" s="9">
        <f t="shared" si="82"/>
      </c>
      <c r="G295" s="13">
        <f t="shared" si="83"/>
        <v>-21</v>
      </c>
      <c r="H295" s="8">
        <f t="shared" si="78"/>
      </c>
      <c r="I295" s="14">
        <f t="shared" si="79"/>
      </c>
      <c r="J295" s="9">
        <f t="shared" si="80"/>
      </c>
      <c r="K295" s="14">
        <f t="shared" si="73"/>
      </c>
      <c r="L295" s="9">
        <f t="shared" si="84"/>
      </c>
      <c r="M295" s="14">
        <f t="shared" si="85"/>
      </c>
      <c r="N295" s="9">
        <f t="shared" si="74"/>
      </c>
      <c r="O295" s="14">
        <f t="shared" si="75"/>
      </c>
      <c r="P295" s="9">
        <f t="shared" si="76"/>
      </c>
      <c r="R295" s="13">
        <f t="shared" si="89"/>
        <v>-21</v>
      </c>
      <c r="S295" s="8">
        <f t="shared" si="86"/>
      </c>
      <c r="T295" s="9">
        <f t="shared" si="87"/>
      </c>
      <c r="U295" s="9">
        <f t="shared" si="88"/>
      </c>
    </row>
    <row r="296" spans="2:21" ht="12.75">
      <c r="B296" s="12">
        <f t="shared" si="81"/>
        <v>-22</v>
      </c>
      <c r="C296" s="8">
        <f t="shared" si="77"/>
      </c>
      <c r="D296" s="9">
        <f t="shared" si="72"/>
      </c>
      <c r="E296" s="9">
        <f t="shared" si="82"/>
      </c>
      <c r="G296" s="13">
        <f t="shared" si="83"/>
        <v>-22</v>
      </c>
      <c r="H296" s="8">
        <f t="shared" si="78"/>
      </c>
      <c r="I296" s="14">
        <f t="shared" si="79"/>
      </c>
      <c r="J296" s="9">
        <f t="shared" si="80"/>
      </c>
      <c r="K296" s="14">
        <f t="shared" si="73"/>
      </c>
      <c r="L296" s="9">
        <f t="shared" si="84"/>
      </c>
      <c r="M296" s="14">
        <f t="shared" si="85"/>
      </c>
      <c r="N296" s="9">
        <f t="shared" si="74"/>
      </c>
      <c r="O296" s="14">
        <f t="shared" si="75"/>
      </c>
      <c r="P296" s="9">
        <f t="shared" si="76"/>
      </c>
      <c r="R296" s="13">
        <f t="shared" si="89"/>
        <v>-22</v>
      </c>
      <c r="S296" s="8">
        <f t="shared" si="86"/>
      </c>
      <c r="T296" s="9">
        <f t="shared" si="87"/>
      </c>
      <c r="U296" s="9">
        <f t="shared" si="88"/>
      </c>
    </row>
    <row r="297" spans="2:21" ht="12.75">
      <c r="B297" s="12">
        <f t="shared" si="81"/>
        <v>-23</v>
      </c>
      <c r="C297" s="8">
        <f t="shared" si="77"/>
      </c>
      <c r="D297" s="9">
        <f t="shared" si="72"/>
      </c>
      <c r="E297" s="9">
        <f t="shared" si="82"/>
      </c>
      <c r="G297" s="13">
        <f t="shared" si="83"/>
        <v>-23</v>
      </c>
      <c r="H297" s="8">
        <f t="shared" si="78"/>
      </c>
      <c r="I297" s="14">
        <f t="shared" si="79"/>
      </c>
      <c r="J297" s="9">
        <f t="shared" si="80"/>
      </c>
      <c r="K297" s="14">
        <f t="shared" si="73"/>
      </c>
      <c r="L297" s="9">
        <f t="shared" si="84"/>
      </c>
      <c r="M297" s="14">
        <f t="shared" si="85"/>
      </c>
      <c r="N297" s="9">
        <f t="shared" si="74"/>
      </c>
      <c r="O297" s="14">
        <f t="shared" si="75"/>
      </c>
      <c r="P297" s="9">
        <f t="shared" si="76"/>
      </c>
      <c r="R297" s="13">
        <f t="shared" si="89"/>
        <v>-23</v>
      </c>
      <c r="S297" s="8">
        <f t="shared" si="86"/>
      </c>
      <c r="T297" s="9">
        <f t="shared" si="87"/>
      </c>
      <c r="U297" s="9">
        <f t="shared" si="88"/>
      </c>
    </row>
    <row r="298" spans="2:21" ht="12.75">
      <c r="B298" s="12">
        <f t="shared" si="81"/>
        <v>-24</v>
      </c>
      <c r="C298" s="8">
        <f t="shared" si="77"/>
      </c>
      <c r="D298" s="9">
        <f t="shared" si="72"/>
      </c>
      <c r="E298" s="9">
        <f t="shared" si="82"/>
      </c>
      <c r="G298" s="13">
        <f t="shared" si="83"/>
        <v>-24</v>
      </c>
      <c r="H298" s="8">
        <f t="shared" si="78"/>
      </c>
      <c r="I298" s="14">
        <f t="shared" si="79"/>
      </c>
      <c r="J298" s="9">
        <f t="shared" si="80"/>
      </c>
      <c r="K298" s="14">
        <f t="shared" si="73"/>
      </c>
      <c r="L298" s="9">
        <f t="shared" si="84"/>
      </c>
      <c r="M298" s="14">
        <f t="shared" si="85"/>
      </c>
      <c r="N298" s="9">
        <f t="shared" si="74"/>
      </c>
      <c r="O298" s="14">
        <f t="shared" si="75"/>
      </c>
      <c r="P298" s="9">
        <f t="shared" si="76"/>
      </c>
      <c r="R298" s="13">
        <f t="shared" si="89"/>
        <v>-24</v>
      </c>
      <c r="S298" s="8">
        <f t="shared" si="86"/>
      </c>
      <c r="T298" s="9">
        <f t="shared" si="87"/>
      </c>
      <c r="U298" s="9">
        <f t="shared" si="88"/>
      </c>
    </row>
    <row r="299" spans="2:21" ht="12.75">
      <c r="B299" s="12">
        <f t="shared" si="81"/>
        <v>-25</v>
      </c>
      <c r="C299" s="8">
        <f t="shared" si="77"/>
      </c>
      <c r="D299" s="9">
        <f t="shared" si="72"/>
      </c>
      <c r="E299" s="9">
        <f t="shared" si="82"/>
      </c>
      <c r="G299" s="13">
        <f t="shared" si="83"/>
        <v>-25</v>
      </c>
      <c r="H299" s="8">
        <f t="shared" si="78"/>
      </c>
      <c r="I299" s="14">
        <f t="shared" si="79"/>
      </c>
      <c r="J299" s="9">
        <f t="shared" si="80"/>
      </c>
      <c r="K299" s="14">
        <f t="shared" si="73"/>
      </c>
      <c r="L299" s="9">
        <f t="shared" si="84"/>
      </c>
      <c r="M299" s="14">
        <f t="shared" si="85"/>
      </c>
      <c r="N299" s="9">
        <f t="shared" si="74"/>
      </c>
      <c r="O299" s="14">
        <f t="shared" si="75"/>
      </c>
      <c r="P299" s="9">
        <f t="shared" si="76"/>
      </c>
      <c r="R299" s="13">
        <f t="shared" si="89"/>
        <v>-25</v>
      </c>
      <c r="S299" s="8">
        <f t="shared" si="86"/>
      </c>
      <c r="T299" s="9">
        <f t="shared" si="87"/>
      </c>
      <c r="U299" s="9">
        <f t="shared" si="88"/>
      </c>
    </row>
    <row r="300" spans="2:21" ht="12.75">
      <c r="B300" s="12">
        <f t="shared" si="81"/>
        <v>-26</v>
      </c>
      <c r="C300" s="8">
        <f t="shared" si="77"/>
      </c>
      <c r="D300" s="9">
        <f t="shared" si="72"/>
      </c>
      <c r="E300" s="9">
        <f t="shared" si="82"/>
      </c>
      <c r="G300" s="13">
        <f t="shared" si="83"/>
        <v>-26</v>
      </c>
      <c r="H300" s="8">
        <f t="shared" si="78"/>
      </c>
      <c r="I300" s="14">
        <f t="shared" si="79"/>
      </c>
      <c r="J300" s="9">
        <f t="shared" si="80"/>
      </c>
      <c r="K300" s="14">
        <f t="shared" si="73"/>
      </c>
      <c r="L300" s="9">
        <f t="shared" si="84"/>
      </c>
      <c r="M300" s="14">
        <f t="shared" si="85"/>
      </c>
      <c r="N300" s="9">
        <f t="shared" si="74"/>
      </c>
      <c r="O300" s="14">
        <f t="shared" si="75"/>
      </c>
      <c r="P300" s="9">
        <f t="shared" si="76"/>
      </c>
      <c r="R300" s="13">
        <f t="shared" si="89"/>
        <v>-26</v>
      </c>
      <c r="S300" s="8">
        <f t="shared" si="86"/>
      </c>
      <c r="T300" s="9">
        <f t="shared" si="87"/>
      </c>
      <c r="U300" s="9">
        <f t="shared" si="88"/>
      </c>
    </row>
    <row r="301" spans="2:21" ht="12.75">
      <c r="B301" s="12">
        <f t="shared" si="81"/>
        <v>-27</v>
      </c>
      <c r="C301" s="8">
        <f t="shared" si="77"/>
      </c>
      <c r="D301" s="9">
        <f t="shared" si="72"/>
      </c>
      <c r="E301" s="9">
        <f t="shared" si="82"/>
      </c>
      <c r="G301" s="13">
        <f t="shared" si="83"/>
        <v>-27</v>
      </c>
      <c r="H301" s="8">
        <f t="shared" si="78"/>
      </c>
      <c r="I301" s="14">
        <f t="shared" si="79"/>
      </c>
      <c r="J301" s="9">
        <f t="shared" si="80"/>
      </c>
      <c r="K301" s="14">
        <f t="shared" si="73"/>
      </c>
      <c r="L301" s="9">
        <f t="shared" si="84"/>
      </c>
      <c r="M301" s="14">
        <f t="shared" si="85"/>
      </c>
      <c r="N301" s="9">
        <f t="shared" si="74"/>
      </c>
      <c r="O301" s="14">
        <f t="shared" si="75"/>
      </c>
      <c r="P301" s="9">
        <f t="shared" si="76"/>
      </c>
      <c r="R301" s="13">
        <f t="shared" si="89"/>
        <v>-27</v>
      </c>
      <c r="S301" s="8">
        <f t="shared" si="86"/>
      </c>
      <c r="T301" s="9">
        <f t="shared" si="87"/>
      </c>
      <c r="U301" s="9">
        <f t="shared" si="88"/>
      </c>
    </row>
    <row r="302" spans="2:21" ht="12.75">
      <c r="B302" s="12">
        <f t="shared" si="81"/>
        <v>-28</v>
      </c>
      <c r="C302" s="8">
        <f t="shared" si="77"/>
      </c>
      <c r="D302" s="9">
        <f t="shared" si="72"/>
      </c>
      <c r="E302" s="9">
        <f t="shared" si="82"/>
      </c>
      <c r="G302" s="13">
        <f t="shared" si="83"/>
        <v>-28</v>
      </c>
      <c r="H302" s="8">
        <f t="shared" si="78"/>
      </c>
      <c r="I302" s="14">
        <f t="shared" si="79"/>
      </c>
      <c r="J302" s="9">
        <f t="shared" si="80"/>
      </c>
      <c r="K302" s="14">
        <f t="shared" si="73"/>
      </c>
      <c r="L302" s="9">
        <f t="shared" si="84"/>
      </c>
      <c r="M302" s="14">
        <f t="shared" si="85"/>
      </c>
      <c r="N302" s="9">
        <f t="shared" si="74"/>
      </c>
      <c r="O302" s="14">
        <f t="shared" si="75"/>
      </c>
      <c r="P302" s="9">
        <f t="shared" si="76"/>
      </c>
      <c r="R302" s="13">
        <f t="shared" si="89"/>
        <v>-28</v>
      </c>
      <c r="S302" s="8">
        <f t="shared" si="86"/>
      </c>
      <c r="T302" s="9">
        <f t="shared" si="87"/>
      </c>
      <c r="U302" s="9">
        <f t="shared" si="88"/>
      </c>
    </row>
    <row r="303" spans="2:21" ht="12.75">
      <c r="B303" s="12">
        <f t="shared" si="81"/>
        <v>-29</v>
      </c>
      <c r="C303" s="8">
        <f t="shared" si="77"/>
      </c>
      <c r="D303" s="9">
        <f t="shared" si="72"/>
      </c>
      <c r="E303" s="9">
        <f t="shared" si="82"/>
      </c>
      <c r="G303" s="13">
        <f t="shared" si="83"/>
        <v>-29</v>
      </c>
      <c r="H303" s="8">
        <f t="shared" si="78"/>
      </c>
      <c r="I303" s="14">
        <f t="shared" si="79"/>
      </c>
      <c r="J303" s="9">
        <f t="shared" si="80"/>
      </c>
      <c r="K303" s="14">
        <f t="shared" si="73"/>
      </c>
      <c r="L303" s="9">
        <f t="shared" si="84"/>
      </c>
      <c r="M303" s="14">
        <f t="shared" si="85"/>
      </c>
      <c r="N303" s="9">
        <f t="shared" si="74"/>
      </c>
      <c r="O303" s="14">
        <f t="shared" si="75"/>
      </c>
      <c r="P303" s="9">
        <f t="shared" si="76"/>
      </c>
      <c r="R303" s="13">
        <f t="shared" si="89"/>
        <v>-29</v>
      </c>
      <c r="S303" s="8">
        <f t="shared" si="86"/>
      </c>
      <c r="T303" s="9">
        <f t="shared" si="87"/>
      </c>
      <c r="U303" s="9">
        <f t="shared" si="88"/>
      </c>
    </row>
    <row r="304" spans="2:21" ht="12.75">
      <c r="B304" s="12">
        <f t="shared" si="81"/>
        <v>-30</v>
      </c>
      <c r="C304" s="8">
        <f t="shared" si="77"/>
      </c>
      <c r="D304" s="9">
        <f t="shared" si="72"/>
      </c>
      <c r="E304" s="9">
        <f t="shared" si="82"/>
      </c>
      <c r="G304" s="13">
        <f t="shared" si="83"/>
        <v>-30</v>
      </c>
      <c r="H304" s="8">
        <f t="shared" si="78"/>
      </c>
      <c r="I304" s="14">
        <f t="shared" si="79"/>
      </c>
      <c r="J304" s="9">
        <f t="shared" si="80"/>
      </c>
      <c r="K304" s="14">
        <f t="shared" si="73"/>
      </c>
      <c r="L304" s="9">
        <f t="shared" si="84"/>
      </c>
      <c r="M304" s="14">
        <f t="shared" si="85"/>
      </c>
      <c r="N304" s="9">
        <f t="shared" si="74"/>
      </c>
      <c r="O304" s="14">
        <f t="shared" si="75"/>
      </c>
      <c r="P304" s="9">
        <f t="shared" si="76"/>
      </c>
      <c r="R304" s="13">
        <f t="shared" si="89"/>
        <v>-30</v>
      </c>
      <c r="S304" s="8">
        <f t="shared" si="86"/>
      </c>
      <c r="T304" s="9">
        <f t="shared" si="87"/>
      </c>
      <c r="U304" s="9">
        <f t="shared" si="88"/>
      </c>
    </row>
    <row r="305" spans="2:21" ht="12.75">
      <c r="B305" s="12">
        <f t="shared" si="81"/>
        <v>-31</v>
      </c>
      <c r="C305" s="8">
        <f t="shared" si="77"/>
      </c>
      <c r="D305" s="9">
        <f t="shared" si="72"/>
      </c>
      <c r="E305" s="9">
        <f t="shared" si="82"/>
      </c>
      <c r="G305" s="13">
        <f t="shared" si="83"/>
        <v>-31</v>
      </c>
      <c r="H305" s="8">
        <f t="shared" si="78"/>
      </c>
      <c r="I305" s="14">
        <f t="shared" si="79"/>
      </c>
      <c r="J305" s="9">
        <f t="shared" si="80"/>
      </c>
      <c r="K305" s="14">
        <f t="shared" si="73"/>
      </c>
      <c r="L305" s="9">
        <f t="shared" si="84"/>
      </c>
      <c r="M305" s="14">
        <f t="shared" si="85"/>
      </c>
      <c r="N305" s="9">
        <f t="shared" si="74"/>
      </c>
      <c r="O305" s="14">
        <f t="shared" si="75"/>
      </c>
      <c r="P305" s="9">
        <f t="shared" si="76"/>
      </c>
      <c r="R305" s="13">
        <f t="shared" si="89"/>
        <v>-31</v>
      </c>
      <c r="S305" s="8">
        <f t="shared" si="86"/>
      </c>
      <c r="T305" s="9">
        <f t="shared" si="87"/>
      </c>
      <c r="U305" s="9">
        <f t="shared" si="88"/>
      </c>
    </row>
    <row r="306" spans="2:21" ht="12.75">
      <c r="B306" s="12">
        <f t="shared" si="81"/>
        <v>-32</v>
      </c>
      <c r="C306" s="8">
        <f t="shared" si="77"/>
      </c>
      <c r="D306" s="9">
        <f t="shared" si="72"/>
      </c>
      <c r="E306" s="9">
        <f t="shared" si="82"/>
      </c>
      <c r="G306" s="13">
        <f t="shared" si="83"/>
        <v>-32</v>
      </c>
      <c r="H306" s="8">
        <f t="shared" si="78"/>
      </c>
      <c r="I306" s="14">
        <f t="shared" si="79"/>
      </c>
      <c r="J306" s="9">
        <f t="shared" si="80"/>
      </c>
      <c r="K306" s="14">
        <f t="shared" si="73"/>
      </c>
      <c r="L306" s="9">
        <f t="shared" si="84"/>
      </c>
      <c r="M306" s="14">
        <f t="shared" si="85"/>
      </c>
      <c r="N306" s="9">
        <f t="shared" si="74"/>
      </c>
      <c r="O306" s="14">
        <f t="shared" si="75"/>
      </c>
      <c r="P306" s="9">
        <f t="shared" si="76"/>
      </c>
      <c r="R306" s="13">
        <f t="shared" si="89"/>
        <v>-32</v>
      </c>
      <c r="S306" s="8">
        <f t="shared" si="86"/>
      </c>
      <c r="T306" s="9">
        <f t="shared" si="87"/>
      </c>
      <c r="U306" s="9">
        <f t="shared" si="88"/>
      </c>
    </row>
    <row r="307" spans="2:21" ht="12.75">
      <c r="B307" s="12">
        <f t="shared" si="81"/>
        <v>-33</v>
      </c>
      <c r="C307" s="8">
        <f t="shared" si="77"/>
      </c>
      <c r="D307" s="9">
        <f t="shared" si="72"/>
      </c>
      <c r="E307" s="9">
        <f t="shared" si="82"/>
      </c>
      <c r="G307" s="13">
        <f t="shared" si="83"/>
        <v>-33</v>
      </c>
      <c r="H307" s="8">
        <f t="shared" si="78"/>
      </c>
      <c r="I307" s="14">
        <f t="shared" si="79"/>
      </c>
      <c r="J307" s="9">
        <f t="shared" si="80"/>
      </c>
      <c r="K307" s="14">
        <f t="shared" si="73"/>
      </c>
      <c r="L307" s="9">
        <f t="shared" si="84"/>
      </c>
      <c r="M307" s="14">
        <f t="shared" si="85"/>
      </c>
      <c r="N307" s="9">
        <f t="shared" si="74"/>
      </c>
      <c r="O307" s="14">
        <f t="shared" si="75"/>
      </c>
      <c r="P307" s="9">
        <f t="shared" si="76"/>
      </c>
      <c r="R307" s="13">
        <f t="shared" si="89"/>
        <v>-33</v>
      </c>
      <c r="S307" s="8">
        <f t="shared" si="86"/>
      </c>
      <c r="T307" s="9">
        <f t="shared" si="87"/>
      </c>
      <c r="U307" s="9">
        <f t="shared" si="88"/>
      </c>
    </row>
    <row r="308" spans="2:21" ht="12.75">
      <c r="B308" s="12">
        <f t="shared" si="81"/>
        <v>-34</v>
      </c>
      <c r="C308" s="8">
        <f t="shared" si="77"/>
      </c>
      <c r="D308" s="9">
        <f t="shared" si="72"/>
      </c>
      <c r="E308" s="9">
        <f t="shared" si="82"/>
      </c>
      <c r="G308" s="13">
        <f t="shared" si="83"/>
        <v>-34</v>
      </c>
      <c r="H308" s="8">
        <f t="shared" si="78"/>
      </c>
      <c r="I308" s="14">
        <f t="shared" si="79"/>
      </c>
      <c r="J308" s="9">
        <f t="shared" si="80"/>
      </c>
      <c r="K308" s="14">
        <f t="shared" si="73"/>
      </c>
      <c r="L308" s="9">
        <f t="shared" si="84"/>
      </c>
      <c r="M308" s="14">
        <f t="shared" si="85"/>
      </c>
      <c r="N308" s="9">
        <f t="shared" si="74"/>
      </c>
      <c r="O308" s="14">
        <f t="shared" si="75"/>
      </c>
      <c r="P308" s="9">
        <f t="shared" si="76"/>
      </c>
      <c r="R308" s="13">
        <f t="shared" si="89"/>
        <v>-34</v>
      </c>
      <c r="S308" s="8">
        <f t="shared" si="86"/>
      </c>
      <c r="T308" s="9">
        <f t="shared" si="87"/>
      </c>
      <c r="U308" s="9">
        <f t="shared" si="88"/>
      </c>
    </row>
    <row r="309" spans="2:21" ht="12.75">
      <c r="B309" s="12">
        <f t="shared" si="81"/>
        <v>-35</v>
      </c>
      <c r="C309" s="8">
        <f t="shared" si="77"/>
      </c>
      <c r="D309" s="9">
        <f t="shared" si="72"/>
      </c>
      <c r="E309" s="9">
        <f t="shared" si="82"/>
      </c>
      <c r="G309" s="13">
        <f t="shared" si="83"/>
        <v>-35</v>
      </c>
      <c r="H309" s="8">
        <f t="shared" si="78"/>
      </c>
      <c r="I309" s="14">
        <f t="shared" si="79"/>
      </c>
      <c r="J309" s="9">
        <f t="shared" si="80"/>
      </c>
      <c r="K309" s="14">
        <f t="shared" si="73"/>
      </c>
      <c r="L309" s="9">
        <f t="shared" si="84"/>
      </c>
      <c r="M309" s="14">
        <f t="shared" si="85"/>
      </c>
      <c r="N309" s="9">
        <f t="shared" si="74"/>
      </c>
      <c r="O309" s="14">
        <f t="shared" si="75"/>
      </c>
      <c r="P309" s="9">
        <f t="shared" si="76"/>
      </c>
      <c r="R309" s="13">
        <f t="shared" si="89"/>
        <v>-35</v>
      </c>
      <c r="S309" s="8">
        <f t="shared" si="86"/>
      </c>
      <c r="T309" s="9">
        <f t="shared" si="87"/>
      </c>
      <c r="U309" s="9">
        <f t="shared" si="88"/>
      </c>
    </row>
    <row r="310" spans="2:21" ht="12.75">
      <c r="B310" s="12">
        <f t="shared" si="81"/>
        <v>-36</v>
      </c>
      <c r="C310" s="8">
        <f t="shared" si="77"/>
      </c>
      <c r="D310" s="9">
        <f t="shared" si="72"/>
      </c>
      <c r="E310" s="9">
        <f t="shared" si="82"/>
      </c>
      <c r="G310" s="13">
        <f t="shared" si="83"/>
        <v>-36</v>
      </c>
      <c r="H310" s="8">
        <f t="shared" si="78"/>
      </c>
      <c r="I310" s="14">
        <f t="shared" si="79"/>
      </c>
      <c r="J310" s="9">
        <f t="shared" si="80"/>
      </c>
      <c r="K310" s="14">
        <f t="shared" si="73"/>
      </c>
      <c r="L310" s="9">
        <f t="shared" si="84"/>
      </c>
      <c r="M310" s="14">
        <f t="shared" si="85"/>
      </c>
      <c r="N310" s="9">
        <f t="shared" si="74"/>
      </c>
      <c r="O310" s="14">
        <f t="shared" si="75"/>
      </c>
      <c r="P310" s="9">
        <f t="shared" si="76"/>
      </c>
      <c r="R310" s="13">
        <f t="shared" si="89"/>
        <v>-36</v>
      </c>
      <c r="S310" s="8">
        <f t="shared" si="86"/>
      </c>
      <c r="T310" s="9">
        <f t="shared" si="87"/>
      </c>
      <c r="U310" s="9">
        <f t="shared" si="88"/>
      </c>
    </row>
    <row r="311" spans="2:21" ht="12.75">
      <c r="B311" s="12">
        <f t="shared" si="81"/>
        <v>-37</v>
      </c>
      <c r="C311" s="8">
        <f t="shared" si="77"/>
      </c>
      <c r="D311" s="9">
        <f t="shared" si="72"/>
      </c>
      <c r="E311" s="9">
        <f t="shared" si="82"/>
      </c>
      <c r="G311" s="13">
        <f t="shared" si="83"/>
        <v>-37</v>
      </c>
      <c r="H311" s="8">
        <f t="shared" si="78"/>
      </c>
      <c r="I311" s="14">
        <f t="shared" si="79"/>
      </c>
      <c r="J311" s="9">
        <f t="shared" si="80"/>
      </c>
      <c r="K311" s="14">
        <f t="shared" si="73"/>
      </c>
      <c r="L311" s="9">
        <f t="shared" si="84"/>
      </c>
      <c r="M311" s="14">
        <f t="shared" si="85"/>
      </c>
      <c r="N311" s="9">
        <f t="shared" si="74"/>
      </c>
      <c r="O311" s="14">
        <f t="shared" si="75"/>
      </c>
      <c r="P311" s="9">
        <f t="shared" si="76"/>
      </c>
      <c r="R311" s="13">
        <f t="shared" si="89"/>
        <v>-37</v>
      </c>
      <c r="S311" s="8">
        <f t="shared" si="86"/>
      </c>
      <c r="T311" s="9">
        <f t="shared" si="87"/>
      </c>
      <c r="U311" s="9">
        <f t="shared" si="88"/>
      </c>
    </row>
    <row r="312" spans="2:21" ht="12.75">
      <c r="B312" s="12">
        <f t="shared" si="81"/>
        <v>-38</v>
      </c>
      <c r="C312" s="8">
        <f t="shared" si="77"/>
      </c>
      <c r="D312" s="9">
        <f t="shared" si="72"/>
      </c>
      <c r="E312" s="9">
        <f t="shared" si="82"/>
      </c>
      <c r="G312" s="13">
        <f t="shared" si="83"/>
        <v>-38</v>
      </c>
      <c r="H312" s="8">
        <f t="shared" si="78"/>
      </c>
      <c r="I312" s="14">
        <f t="shared" si="79"/>
      </c>
      <c r="J312" s="9">
        <f t="shared" si="80"/>
      </c>
      <c r="K312" s="14">
        <f t="shared" si="73"/>
      </c>
      <c r="L312" s="9">
        <f t="shared" si="84"/>
      </c>
      <c r="M312" s="14">
        <f t="shared" si="85"/>
      </c>
      <c r="N312" s="9">
        <f t="shared" si="74"/>
      </c>
      <c r="O312" s="14">
        <f t="shared" si="75"/>
      </c>
      <c r="P312" s="9">
        <f t="shared" si="76"/>
      </c>
      <c r="R312" s="13">
        <f t="shared" si="89"/>
        <v>-38</v>
      </c>
      <c r="S312" s="8">
        <f t="shared" si="86"/>
      </c>
      <c r="T312" s="9">
        <f t="shared" si="87"/>
      </c>
      <c r="U312" s="9">
        <f t="shared" si="88"/>
      </c>
    </row>
    <row r="313" spans="2:21" ht="12.75">
      <c r="B313" s="12">
        <f t="shared" si="81"/>
        <v>-39</v>
      </c>
      <c r="C313" s="8">
        <f t="shared" si="77"/>
      </c>
      <c r="D313" s="9">
        <f t="shared" si="72"/>
      </c>
      <c r="E313" s="9">
        <f t="shared" si="82"/>
      </c>
      <c r="G313" s="13">
        <f t="shared" si="83"/>
        <v>-39</v>
      </c>
      <c r="H313" s="8">
        <f t="shared" si="78"/>
      </c>
      <c r="I313" s="14">
        <f t="shared" si="79"/>
      </c>
      <c r="J313" s="9">
        <f t="shared" si="80"/>
      </c>
      <c r="K313" s="14">
        <f t="shared" si="73"/>
      </c>
      <c r="L313" s="9">
        <f t="shared" si="84"/>
      </c>
      <c r="M313" s="14">
        <f t="shared" si="85"/>
      </c>
      <c r="N313" s="9">
        <f t="shared" si="74"/>
      </c>
      <c r="O313" s="14">
        <f t="shared" si="75"/>
      </c>
      <c r="P313" s="9">
        <f t="shared" si="76"/>
      </c>
      <c r="R313" s="13">
        <f t="shared" si="89"/>
        <v>-39</v>
      </c>
      <c r="S313" s="8">
        <f t="shared" si="86"/>
      </c>
      <c r="T313" s="9">
        <f t="shared" si="87"/>
      </c>
      <c r="U313" s="9">
        <f t="shared" si="88"/>
      </c>
    </row>
    <row r="314" spans="2:21" ht="12.75">
      <c r="B314" s="12">
        <f t="shared" si="81"/>
        <v>-40</v>
      </c>
      <c r="C314" s="8">
        <f t="shared" si="77"/>
      </c>
      <c r="D314" s="9">
        <f t="shared" si="72"/>
      </c>
      <c r="E314" s="9">
        <f t="shared" si="82"/>
      </c>
      <c r="G314" s="13">
        <f t="shared" si="83"/>
        <v>-40</v>
      </c>
      <c r="H314" s="8">
        <f t="shared" si="78"/>
      </c>
      <c r="I314" s="14">
        <f t="shared" si="79"/>
      </c>
      <c r="J314" s="9">
        <f t="shared" si="80"/>
      </c>
      <c r="K314" s="14">
        <f t="shared" si="73"/>
      </c>
      <c r="L314" s="9">
        <f t="shared" si="84"/>
      </c>
      <c r="M314" s="14">
        <f t="shared" si="85"/>
      </c>
      <c r="N314" s="9">
        <f t="shared" si="74"/>
      </c>
      <c r="O314" s="14">
        <f t="shared" si="75"/>
      </c>
      <c r="P314" s="9">
        <f t="shared" si="76"/>
      </c>
      <c r="R314" s="13">
        <f t="shared" si="89"/>
        <v>-40</v>
      </c>
      <c r="S314" s="8">
        <f t="shared" si="86"/>
      </c>
      <c r="T314" s="9">
        <f t="shared" si="87"/>
      </c>
      <c r="U314" s="9">
        <f t="shared" si="88"/>
      </c>
    </row>
    <row r="315" spans="2:21" ht="12.75">
      <c r="B315" s="12">
        <f t="shared" si="81"/>
        <v>-41</v>
      </c>
      <c r="C315" s="8">
        <f t="shared" si="77"/>
      </c>
      <c r="D315" s="9">
        <f t="shared" si="72"/>
      </c>
      <c r="E315" s="9">
        <f t="shared" si="82"/>
      </c>
      <c r="G315" s="13">
        <f t="shared" si="83"/>
        <v>-41</v>
      </c>
      <c r="H315" s="8">
        <f t="shared" si="78"/>
      </c>
      <c r="I315" s="14">
        <f t="shared" si="79"/>
      </c>
      <c r="J315" s="9">
        <f t="shared" si="80"/>
      </c>
      <c r="K315" s="14">
        <f t="shared" si="73"/>
      </c>
      <c r="L315" s="9">
        <f t="shared" si="84"/>
      </c>
      <c r="M315" s="14">
        <f t="shared" si="85"/>
      </c>
      <c r="N315" s="9">
        <f t="shared" si="74"/>
      </c>
      <c r="O315" s="14">
        <f t="shared" si="75"/>
      </c>
      <c r="P315" s="9">
        <f t="shared" si="76"/>
      </c>
      <c r="R315" s="13">
        <f t="shared" si="89"/>
        <v>-41</v>
      </c>
      <c r="S315" s="8">
        <f t="shared" si="86"/>
      </c>
      <c r="T315" s="9">
        <f t="shared" si="87"/>
      </c>
      <c r="U315" s="9">
        <f t="shared" si="88"/>
      </c>
    </row>
    <row r="316" spans="2:21" ht="12.75">
      <c r="B316" s="12">
        <f t="shared" si="81"/>
        <v>-42</v>
      </c>
      <c r="C316" s="8">
        <f t="shared" si="77"/>
      </c>
      <c r="D316" s="9">
        <f t="shared" si="72"/>
      </c>
      <c r="E316" s="9">
        <f t="shared" si="82"/>
      </c>
      <c r="G316" s="13">
        <f t="shared" si="83"/>
        <v>-42</v>
      </c>
      <c r="H316" s="8">
        <f t="shared" si="78"/>
      </c>
      <c r="I316" s="14">
        <f t="shared" si="79"/>
      </c>
      <c r="J316" s="9">
        <f t="shared" si="80"/>
      </c>
      <c r="K316" s="14">
        <f t="shared" si="73"/>
      </c>
      <c r="L316" s="9">
        <f t="shared" si="84"/>
      </c>
      <c r="M316" s="14">
        <f t="shared" si="85"/>
      </c>
      <c r="N316" s="9">
        <f t="shared" si="74"/>
      </c>
      <c r="O316" s="14">
        <f t="shared" si="75"/>
      </c>
      <c r="P316" s="9">
        <f t="shared" si="76"/>
      </c>
      <c r="R316" s="13">
        <f t="shared" si="89"/>
        <v>-42</v>
      </c>
      <c r="S316" s="8">
        <f t="shared" si="86"/>
      </c>
      <c r="T316" s="9">
        <f t="shared" si="87"/>
      </c>
      <c r="U316" s="9">
        <f t="shared" si="88"/>
      </c>
    </row>
    <row r="317" spans="2:21" ht="12.75">
      <c r="B317" s="12">
        <f t="shared" si="81"/>
        <v>-43</v>
      </c>
      <c r="C317" s="8">
        <f t="shared" si="77"/>
      </c>
      <c r="D317" s="9">
        <f t="shared" si="72"/>
      </c>
      <c r="E317" s="9">
        <f t="shared" si="82"/>
      </c>
      <c r="G317" s="13">
        <f t="shared" si="83"/>
        <v>-43</v>
      </c>
      <c r="H317" s="8">
        <f t="shared" si="78"/>
      </c>
      <c r="I317" s="14">
        <f t="shared" si="79"/>
      </c>
      <c r="J317" s="9">
        <f t="shared" si="80"/>
      </c>
      <c r="K317" s="14">
        <f t="shared" si="73"/>
      </c>
      <c r="L317" s="9">
        <f t="shared" si="84"/>
      </c>
      <c r="M317" s="14">
        <f t="shared" si="85"/>
      </c>
      <c r="N317" s="9">
        <f t="shared" si="74"/>
      </c>
      <c r="O317" s="14">
        <f t="shared" si="75"/>
      </c>
      <c r="P317" s="9">
        <f t="shared" si="76"/>
      </c>
      <c r="R317" s="13">
        <f t="shared" si="89"/>
        <v>-43</v>
      </c>
      <c r="S317" s="8">
        <f t="shared" si="86"/>
      </c>
      <c r="T317" s="9">
        <f t="shared" si="87"/>
      </c>
      <c r="U317" s="9">
        <f t="shared" si="88"/>
      </c>
    </row>
    <row r="318" spans="2:21" ht="12.75">
      <c r="B318" s="12">
        <f t="shared" si="81"/>
        <v>-44</v>
      </c>
      <c r="C318" s="8">
        <f t="shared" si="77"/>
      </c>
      <c r="D318" s="9">
        <f t="shared" si="72"/>
      </c>
      <c r="E318" s="9">
        <f t="shared" si="82"/>
      </c>
      <c r="G318" s="13">
        <f t="shared" si="83"/>
        <v>-44</v>
      </c>
      <c r="H318" s="8">
        <f t="shared" si="78"/>
      </c>
      <c r="I318" s="14">
        <f t="shared" si="79"/>
      </c>
      <c r="J318" s="9">
        <f t="shared" si="80"/>
      </c>
      <c r="K318" s="14">
        <f t="shared" si="73"/>
      </c>
      <c r="L318" s="9">
        <f t="shared" si="84"/>
      </c>
      <c r="M318" s="14">
        <f t="shared" si="85"/>
      </c>
      <c r="N318" s="9">
        <f t="shared" si="74"/>
      </c>
      <c r="O318" s="14">
        <f t="shared" si="75"/>
      </c>
      <c r="P318" s="9">
        <f t="shared" si="76"/>
      </c>
      <c r="R318" s="13">
        <f t="shared" si="89"/>
        <v>-44</v>
      </c>
      <c r="S318" s="8">
        <f t="shared" si="86"/>
      </c>
      <c r="T318" s="9">
        <f t="shared" si="87"/>
      </c>
      <c r="U318" s="9">
        <f t="shared" si="88"/>
      </c>
    </row>
    <row r="319" spans="2:21" ht="12.75">
      <c r="B319" s="12">
        <f t="shared" si="81"/>
        <v>-45</v>
      </c>
      <c r="C319" s="8">
        <f t="shared" si="77"/>
      </c>
      <c r="D319" s="9">
        <f t="shared" si="72"/>
      </c>
      <c r="E319" s="9">
        <f t="shared" si="82"/>
      </c>
      <c r="G319" s="13">
        <f t="shared" si="83"/>
        <v>-45</v>
      </c>
      <c r="H319" s="8">
        <f t="shared" si="78"/>
      </c>
      <c r="I319" s="14">
        <f t="shared" si="79"/>
      </c>
      <c r="J319" s="9">
        <f t="shared" si="80"/>
      </c>
      <c r="K319" s="14">
        <f t="shared" si="73"/>
      </c>
      <c r="L319" s="9">
        <f t="shared" si="84"/>
      </c>
      <c r="M319" s="14">
        <f t="shared" si="85"/>
      </c>
      <c r="N319" s="9">
        <f t="shared" si="74"/>
      </c>
      <c r="O319" s="14">
        <f t="shared" si="75"/>
      </c>
      <c r="P319" s="9">
        <f t="shared" si="76"/>
      </c>
      <c r="R319" s="13">
        <f t="shared" si="89"/>
        <v>-45</v>
      </c>
      <c r="S319" s="8">
        <f t="shared" si="86"/>
      </c>
      <c r="T319" s="9">
        <f t="shared" si="87"/>
      </c>
      <c r="U319" s="9">
        <f t="shared" si="88"/>
      </c>
    </row>
    <row r="320" spans="2:21" ht="12.75">
      <c r="B320" s="12">
        <f t="shared" si="81"/>
        <v>-46</v>
      </c>
      <c r="C320" s="8">
        <f t="shared" si="77"/>
      </c>
      <c r="D320" s="9">
        <f t="shared" si="72"/>
      </c>
      <c r="E320" s="9">
        <f t="shared" si="82"/>
      </c>
      <c r="G320" s="13">
        <f t="shared" si="83"/>
        <v>-46</v>
      </c>
      <c r="H320" s="8">
        <f t="shared" si="78"/>
      </c>
      <c r="I320" s="14">
        <f t="shared" si="79"/>
      </c>
      <c r="J320" s="9">
        <f t="shared" si="80"/>
      </c>
      <c r="K320" s="14">
        <f t="shared" si="73"/>
      </c>
      <c r="L320" s="9">
        <f t="shared" si="84"/>
      </c>
      <c r="M320" s="14">
        <f t="shared" si="85"/>
      </c>
      <c r="N320" s="9">
        <f t="shared" si="74"/>
      </c>
      <c r="O320" s="14">
        <f t="shared" si="75"/>
      </c>
      <c r="P320" s="9">
        <f t="shared" si="76"/>
      </c>
      <c r="R320" s="13">
        <f t="shared" si="89"/>
        <v>-46</v>
      </c>
      <c r="S320" s="8">
        <f t="shared" si="86"/>
      </c>
      <c r="T320" s="9">
        <f t="shared" si="87"/>
      </c>
      <c r="U320" s="9">
        <f t="shared" si="88"/>
      </c>
    </row>
    <row r="321" spans="2:21" ht="12.75">
      <c r="B321" s="12">
        <f t="shared" si="81"/>
        <v>-47</v>
      </c>
      <c r="C321" s="8">
        <f t="shared" si="77"/>
      </c>
      <c r="D321" s="9">
        <f t="shared" si="72"/>
      </c>
      <c r="E321" s="9">
        <f t="shared" si="82"/>
      </c>
      <c r="G321" s="13">
        <f t="shared" si="83"/>
        <v>-47</v>
      </c>
      <c r="H321" s="8">
        <f t="shared" si="78"/>
      </c>
      <c r="I321" s="14">
        <f t="shared" si="79"/>
      </c>
      <c r="J321" s="9">
        <f t="shared" si="80"/>
      </c>
      <c r="K321" s="14">
        <f t="shared" si="73"/>
      </c>
      <c r="L321" s="9">
        <f t="shared" si="84"/>
      </c>
      <c r="M321" s="14">
        <f t="shared" si="85"/>
      </c>
      <c r="N321" s="9">
        <f t="shared" si="74"/>
      </c>
      <c r="O321" s="14">
        <f t="shared" si="75"/>
      </c>
      <c r="P321" s="9">
        <f t="shared" si="76"/>
      </c>
      <c r="R321" s="13">
        <f t="shared" si="89"/>
        <v>-47</v>
      </c>
      <c r="S321" s="8">
        <f t="shared" si="86"/>
      </c>
      <c r="T321" s="9">
        <f t="shared" si="87"/>
      </c>
      <c r="U321" s="9">
        <f t="shared" si="88"/>
      </c>
    </row>
    <row r="322" spans="2:21" ht="12.75">
      <c r="B322" s="12">
        <f t="shared" si="81"/>
        <v>-48</v>
      </c>
      <c r="C322" s="8">
        <f t="shared" si="77"/>
      </c>
      <c r="D322" s="9">
        <f t="shared" si="72"/>
      </c>
      <c r="E322" s="9">
        <f t="shared" si="82"/>
      </c>
      <c r="G322" s="13">
        <f t="shared" si="83"/>
        <v>-48</v>
      </c>
      <c r="H322" s="8">
        <f t="shared" si="78"/>
      </c>
      <c r="I322" s="14">
        <f t="shared" si="79"/>
      </c>
      <c r="J322" s="9">
        <f t="shared" si="80"/>
      </c>
      <c r="K322" s="14">
        <f t="shared" si="73"/>
      </c>
      <c r="L322" s="9">
        <f t="shared" si="84"/>
      </c>
      <c r="M322" s="14">
        <f t="shared" si="85"/>
      </c>
      <c r="N322" s="9">
        <f t="shared" si="74"/>
      </c>
      <c r="O322" s="14">
        <f t="shared" si="75"/>
      </c>
      <c r="P322" s="9">
        <f t="shared" si="76"/>
      </c>
      <c r="R322" s="13">
        <f t="shared" si="89"/>
        <v>-48</v>
      </c>
      <c r="S322" s="8">
        <f t="shared" si="86"/>
      </c>
      <c r="T322" s="9">
        <f t="shared" si="87"/>
      </c>
      <c r="U322" s="9">
        <f t="shared" si="88"/>
      </c>
    </row>
    <row r="323" spans="2:21" ht="12.75">
      <c r="B323" s="12">
        <f t="shared" si="81"/>
        <v>-49</v>
      </c>
      <c r="C323" s="8">
        <f t="shared" si="77"/>
      </c>
      <c r="D323" s="9">
        <f t="shared" si="72"/>
      </c>
      <c r="E323" s="9">
        <f t="shared" si="82"/>
      </c>
      <c r="G323" s="13">
        <f t="shared" si="83"/>
        <v>-49</v>
      </c>
      <c r="H323" s="8">
        <f t="shared" si="78"/>
      </c>
      <c r="I323" s="14">
        <f t="shared" si="79"/>
      </c>
      <c r="J323" s="9">
        <f t="shared" si="80"/>
      </c>
      <c r="K323" s="14">
        <f t="shared" si="73"/>
      </c>
      <c r="L323" s="9">
        <f t="shared" si="84"/>
      </c>
      <c r="M323" s="14">
        <f t="shared" si="85"/>
      </c>
      <c r="N323" s="9">
        <f t="shared" si="74"/>
      </c>
      <c r="O323" s="14">
        <f t="shared" si="75"/>
      </c>
      <c r="P323" s="9">
        <f t="shared" si="76"/>
      </c>
      <c r="R323" s="13">
        <f t="shared" si="89"/>
        <v>-49</v>
      </c>
      <c r="S323" s="8">
        <f t="shared" si="86"/>
      </c>
      <c r="T323" s="9">
        <f t="shared" si="87"/>
      </c>
      <c r="U323" s="9">
        <f t="shared" si="88"/>
      </c>
    </row>
    <row r="324" spans="2:21" ht="12.75">
      <c r="B324" s="12">
        <f t="shared" si="81"/>
        <v>-50</v>
      </c>
      <c r="C324" s="8">
        <f t="shared" si="77"/>
      </c>
      <c r="D324" s="9">
        <f t="shared" si="72"/>
      </c>
      <c r="E324" s="9">
        <f t="shared" si="82"/>
      </c>
      <c r="G324" s="13">
        <f t="shared" si="83"/>
        <v>-50</v>
      </c>
      <c r="H324" s="8">
        <f t="shared" si="78"/>
      </c>
      <c r="I324" s="14">
        <f t="shared" si="79"/>
      </c>
      <c r="J324" s="9">
        <f t="shared" si="80"/>
      </c>
      <c r="K324" s="14">
        <f t="shared" si="73"/>
      </c>
      <c r="L324" s="9">
        <f t="shared" si="84"/>
      </c>
      <c r="M324" s="14">
        <f t="shared" si="85"/>
      </c>
      <c r="N324" s="9">
        <f t="shared" si="74"/>
      </c>
      <c r="O324" s="14">
        <f t="shared" si="75"/>
      </c>
      <c r="P324" s="9">
        <f t="shared" si="76"/>
      </c>
      <c r="R324" s="13">
        <f t="shared" si="89"/>
        <v>-50</v>
      </c>
      <c r="S324" s="8">
        <f t="shared" si="86"/>
      </c>
      <c r="T324" s="9">
        <f t="shared" si="87"/>
      </c>
      <c r="U324" s="9">
        <f t="shared" si="88"/>
      </c>
    </row>
    <row r="325" spans="2:21" ht="12.75">
      <c r="B325" s="12">
        <f t="shared" si="81"/>
        <v>-51</v>
      </c>
      <c r="C325" s="8">
        <f t="shared" si="77"/>
      </c>
      <c r="D325" s="9">
        <f t="shared" si="72"/>
      </c>
      <c r="E325" s="9">
        <f t="shared" si="82"/>
      </c>
      <c r="G325" s="13">
        <f t="shared" si="83"/>
        <v>-51</v>
      </c>
      <c r="H325" s="8">
        <f t="shared" si="78"/>
      </c>
      <c r="I325" s="14">
        <f t="shared" si="79"/>
      </c>
      <c r="J325" s="9">
        <f t="shared" si="80"/>
      </c>
      <c r="K325" s="14">
        <f t="shared" si="73"/>
      </c>
      <c r="L325" s="9">
        <f t="shared" si="84"/>
      </c>
      <c r="M325" s="14">
        <f t="shared" si="85"/>
      </c>
      <c r="N325" s="9">
        <f t="shared" si="74"/>
      </c>
      <c r="O325" s="14">
        <f t="shared" si="75"/>
      </c>
      <c r="P325" s="9">
        <f t="shared" si="76"/>
      </c>
      <c r="R325" s="13">
        <f t="shared" si="89"/>
        <v>-51</v>
      </c>
      <c r="S325" s="8">
        <f t="shared" si="86"/>
      </c>
      <c r="T325" s="9">
        <f t="shared" si="87"/>
      </c>
      <c r="U325" s="9">
        <f t="shared" si="88"/>
      </c>
    </row>
    <row r="326" spans="2:21" ht="12.75">
      <c r="B326" s="12">
        <f t="shared" si="81"/>
        <v>-52</v>
      </c>
      <c r="C326" s="8">
        <f t="shared" si="77"/>
      </c>
      <c r="D326" s="9">
        <f t="shared" si="72"/>
      </c>
      <c r="E326" s="9">
        <f t="shared" si="82"/>
      </c>
      <c r="G326" s="13">
        <f t="shared" si="83"/>
        <v>-52</v>
      </c>
      <c r="H326" s="8">
        <f t="shared" si="78"/>
      </c>
      <c r="I326" s="14">
        <f t="shared" si="79"/>
      </c>
      <c r="J326" s="9">
        <f t="shared" si="80"/>
      </c>
      <c r="K326" s="14">
        <f t="shared" si="73"/>
      </c>
      <c r="L326" s="9">
        <f t="shared" si="84"/>
      </c>
      <c r="M326" s="14">
        <f t="shared" si="85"/>
      </c>
      <c r="N326" s="9">
        <f t="shared" si="74"/>
      </c>
      <c r="O326" s="14">
        <f t="shared" si="75"/>
      </c>
      <c r="P326" s="9">
        <f t="shared" si="76"/>
      </c>
      <c r="R326" s="13">
        <f t="shared" si="89"/>
        <v>-52</v>
      </c>
      <c r="S326" s="8">
        <f t="shared" si="86"/>
      </c>
      <c r="T326" s="9">
        <f t="shared" si="87"/>
      </c>
      <c r="U326" s="9">
        <f t="shared" si="88"/>
      </c>
    </row>
    <row r="327" spans="2:21" ht="12.75">
      <c r="B327" s="12">
        <f t="shared" si="81"/>
        <v>-53</v>
      </c>
      <c r="C327" s="8">
        <f t="shared" si="77"/>
      </c>
      <c r="D327" s="9">
        <f t="shared" si="72"/>
      </c>
      <c r="E327" s="9">
        <f t="shared" si="82"/>
      </c>
      <c r="G327" s="13">
        <f t="shared" si="83"/>
        <v>-53</v>
      </c>
      <c r="H327" s="8">
        <f t="shared" si="78"/>
      </c>
      <c r="I327" s="14">
        <f t="shared" si="79"/>
      </c>
      <c r="J327" s="9">
        <f t="shared" si="80"/>
      </c>
      <c r="K327" s="14">
        <f t="shared" si="73"/>
      </c>
      <c r="L327" s="9">
        <f t="shared" si="84"/>
      </c>
      <c r="M327" s="14">
        <f t="shared" si="85"/>
      </c>
      <c r="N327" s="9">
        <f t="shared" si="74"/>
      </c>
      <c r="O327" s="14">
        <f t="shared" si="75"/>
      </c>
      <c r="P327" s="9">
        <f t="shared" si="76"/>
      </c>
      <c r="R327" s="13">
        <f t="shared" si="89"/>
        <v>-53</v>
      </c>
      <c r="S327" s="8">
        <f t="shared" si="86"/>
      </c>
      <c r="T327" s="9">
        <f t="shared" si="87"/>
      </c>
      <c r="U327" s="9">
        <f t="shared" si="88"/>
      </c>
    </row>
    <row r="328" spans="2:21" ht="12.75">
      <c r="B328" s="12">
        <f t="shared" si="81"/>
        <v>-54</v>
      </c>
      <c r="C328" s="8">
        <f t="shared" si="77"/>
      </c>
      <c r="D328" s="9">
        <f t="shared" si="72"/>
      </c>
      <c r="E328" s="9">
        <f t="shared" si="82"/>
      </c>
      <c r="G328" s="13">
        <f t="shared" si="83"/>
        <v>-54</v>
      </c>
      <c r="H328" s="8">
        <f t="shared" si="78"/>
      </c>
      <c r="I328" s="14">
        <f t="shared" si="79"/>
      </c>
      <c r="J328" s="9">
        <f t="shared" si="80"/>
      </c>
      <c r="K328" s="14">
        <f t="shared" si="73"/>
      </c>
      <c r="L328" s="9">
        <f t="shared" si="84"/>
      </c>
      <c r="M328" s="14">
        <f t="shared" si="85"/>
      </c>
      <c r="N328" s="9">
        <f t="shared" si="74"/>
      </c>
      <c r="O328" s="14">
        <f t="shared" si="75"/>
      </c>
      <c r="P328" s="9">
        <f t="shared" si="76"/>
      </c>
      <c r="R328" s="13">
        <f t="shared" si="89"/>
        <v>-54</v>
      </c>
      <c r="S328" s="8">
        <f t="shared" si="86"/>
      </c>
      <c r="T328" s="9">
        <f t="shared" si="87"/>
      </c>
      <c r="U328" s="9">
        <f t="shared" si="88"/>
      </c>
    </row>
    <row r="329" spans="2:21" ht="12.75">
      <c r="B329" s="12">
        <f t="shared" si="81"/>
        <v>-55</v>
      </c>
      <c r="C329" s="8">
        <f t="shared" si="77"/>
      </c>
      <c r="D329" s="9">
        <f t="shared" si="72"/>
      </c>
      <c r="E329" s="9">
        <f t="shared" si="82"/>
      </c>
      <c r="G329" s="13">
        <f t="shared" si="83"/>
        <v>-55</v>
      </c>
      <c r="H329" s="8">
        <f t="shared" si="78"/>
      </c>
      <c r="I329" s="14">
        <f t="shared" si="79"/>
      </c>
      <c r="J329" s="9">
        <f t="shared" si="80"/>
      </c>
      <c r="K329" s="14">
        <f t="shared" si="73"/>
      </c>
      <c r="L329" s="9">
        <f t="shared" si="84"/>
      </c>
      <c r="M329" s="14">
        <f t="shared" si="85"/>
      </c>
      <c r="N329" s="9">
        <f t="shared" si="74"/>
      </c>
      <c r="O329" s="14">
        <f t="shared" si="75"/>
      </c>
      <c r="P329" s="9">
        <f t="shared" si="76"/>
      </c>
      <c r="R329" s="13">
        <f t="shared" si="89"/>
        <v>-55</v>
      </c>
      <c r="S329" s="8">
        <f t="shared" si="86"/>
      </c>
      <c r="T329" s="9">
        <f t="shared" si="87"/>
      </c>
      <c r="U329" s="9">
        <f t="shared" si="88"/>
      </c>
    </row>
    <row r="330" spans="2:21" ht="12.75">
      <c r="B330" s="12">
        <f t="shared" si="81"/>
        <v>-56</v>
      </c>
      <c r="C330" s="8">
        <f t="shared" si="77"/>
      </c>
      <c r="D330" s="9">
        <f t="shared" si="72"/>
      </c>
      <c r="E330" s="9">
        <f t="shared" si="82"/>
      </c>
      <c r="G330" s="13">
        <f t="shared" si="83"/>
        <v>-56</v>
      </c>
      <c r="H330" s="8">
        <f t="shared" si="78"/>
      </c>
      <c r="I330" s="14">
        <f t="shared" si="79"/>
      </c>
      <c r="J330" s="9">
        <f t="shared" si="80"/>
      </c>
      <c r="K330" s="14">
        <f t="shared" si="73"/>
      </c>
      <c r="L330" s="9">
        <f t="shared" si="84"/>
      </c>
      <c r="M330" s="14">
        <f t="shared" si="85"/>
      </c>
      <c r="N330" s="9">
        <f t="shared" si="74"/>
      </c>
      <c r="O330" s="14">
        <f t="shared" si="75"/>
      </c>
      <c r="P330" s="9">
        <f t="shared" si="76"/>
      </c>
      <c r="R330" s="13">
        <f t="shared" si="89"/>
        <v>-56</v>
      </c>
      <c r="S330" s="8">
        <f t="shared" si="86"/>
      </c>
      <c r="T330" s="9">
        <f t="shared" si="87"/>
      </c>
      <c r="U330" s="9">
        <f t="shared" si="88"/>
      </c>
    </row>
    <row r="331" spans="2:21" ht="12.75">
      <c r="B331" s="12">
        <f t="shared" si="81"/>
        <v>-57</v>
      </c>
      <c r="C331" s="8">
        <f t="shared" si="77"/>
      </c>
      <c r="D331" s="9">
        <f t="shared" si="72"/>
      </c>
      <c r="E331" s="9">
        <f t="shared" si="82"/>
      </c>
      <c r="G331" s="13">
        <f t="shared" si="83"/>
        <v>-57</v>
      </c>
      <c r="H331" s="8">
        <f t="shared" si="78"/>
      </c>
      <c r="I331" s="14">
        <f t="shared" si="79"/>
      </c>
      <c r="J331" s="9">
        <f t="shared" si="80"/>
      </c>
      <c r="K331" s="14">
        <f t="shared" si="73"/>
      </c>
      <c r="L331" s="9">
        <f t="shared" si="84"/>
      </c>
      <c r="M331" s="14">
        <f t="shared" si="85"/>
      </c>
      <c r="N331" s="9">
        <f t="shared" si="74"/>
      </c>
      <c r="O331" s="14">
        <f t="shared" si="75"/>
      </c>
      <c r="P331" s="9">
        <f t="shared" si="76"/>
      </c>
      <c r="R331" s="13">
        <f t="shared" si="89"/>
        <v>-57</v>
      </c>
      <c r="S331" s="8">
        <f t="shared" si="86"/>
      </c>
      <c r="T331" s="9">
        <f t="shared" si="87"/>
      </c>
      <c r="U331" s="9">
        <f t="shared" si="88"/>
      </c>
    </row>
    <row r="332" spans="2:21" ht="12.75">
      <c r="B332" s="12">
        <f t="shared" si="81"/>
        <v>-58</v>
      </c>
      <c r="C332" s="8">
        <f t="shared" si="77"/>
      </c>
      <c r="D332" s="9">
        <f t="shared" si="72"/>
      </c>
      <c r="E332" s="9">
        <f t="shared" si="82"/>
      </c>
      <c r="G332" s="13">
        <f t="shared" si="83"/>
        <v>-58</v>
      </c>
      <c r="H332" s="8">
        <f t="shared" si="78"/>
      </c>
      <c r="I332" s="14">
        <f t="shared" si="79"/>
      </c>
      <c r="J332" s="9">
        <f t="shared" si="80"/>
      </c>
      <c r="K332" s="14">
        <f t="shared" si="73"/>
      </c>
      <c r="L332" s="9">
        <f t="shared" si="84"/>
      </c>
      <c r="M332" s="14">
        <f t="shared" si="85"/>
      </c>
      <c r="N332" s="9">
        <f t="shared" si="74"/>
      </c>
      <c r="O332" s="14">
        <f t="shared" si="75"/>
      </c>
      <c r="P332" s="9">
        <f t="shared" si="76"/>
      </c>
      <c r="R332" s="13">
        <f t="shared" si="89"/>
        <v>-58</v>
      </c>
      <c r="S332" s="8">
        <f t="shared" si="86"/>
      </c>
      <c r="T332" s="9">
        <f t="shared" si="87"/>
      </c>
      <c r="U332" s="9">
        <f t="shared" si="88"/>
      </c>
    </row>
    <row r="333" spans="2:21" ht="12.75">
      <c r="B333" s="12">
        <f t="shared" si="81"/>
        <v>-59</v>
      </c>
      <c r="C333" s="8">
        <f t="shared" si="77"/>
      </c>
      <c r="D333" s="9">
        <f t="shared" si="72"/>
      </c>
      <c r="E333" s="9">
        <f t="shared" si="82"/>
      </c>
      <c r="G333" s="13">
        <f t="shared" si="83"/>
        <v>-59</v>
      </c>
      <c r="H333" s="8">
        <f t="shared" si="78"/>
      </c>
      <c r="I333" s="14">
        <f t="shared" si="79"/>
      </c>
      <c r="J333" s="9">
        <f t="shared" si="80"/>
      </c>
      <c r="K333" s="14">
        <f t="shared" si="73"/>
      </c>
      <c r="L333" s="9">
        <f t="shared" si="84"/>
      </c>
      <c r="M333" s="14">
        <f t="shared" si="85"/>
      </c>
      <c r="N333" s="9">
        <f t="shared" si="74"/>
      </c>
      <c r="O333" s="14">
        <f t="shared" si="75"/>
      </c>
      <c r="P333" s="9">
        <f t="shared" si="76"/>
      </c>
      <c r="R333" s="13">
        <f t="shared" si="89"/>
        <v>-59</v>
      </c>
      <c r="S333" s="8">
        <f t="shared" si="86"/>
      </c>
      <c r="T333" s="9">
        <f t="shared" si="87"/>
      </c>
      <c r="U333" s="9">
        <f t="shared" si="88"/>
      </c>
    </row>
    <row r="334" spans="2:21" ht="12.75">
      <c r="B334" s="12">
        <f t="shared" si="81"/>
        <v>-60</v>
      </c>
      <c r="C334" s="8">
        <f t="shared" si="77"/>
      </c>
      <c r="D334" s="9">
        <f t="shared" si="72"/>
      </c>
      <c r="E334" s="9">
        <f t="shared" si="82"/>
      </c>
      <c r="G334" s="13">
        <f t="shared" si="83"/>
        <v>-60</v>
      </c>
      <c r="H334" s="8">
        <f t="shared" si="78"/>
      </c>
      <c r="I334" s="14">
        <f t="shared" si="79"/>
      </c>
      <c r="J334" s="9">
        <f t="shared" si="80"/>
      </c>
      <c r="K334" s="14">
        <f t="shared" si="73"/>
      </c>
      <c r="L334" s="9">
        <f t="shared" si="84"/>
      </c>
      <c r="M334" s="14">
        <f t="shared" si="85"/>
      </c>
      <c r="N334" s="9">
        <f t="shared" si="74"/>
      </c>
      <c r="O334" s="14">
        <f t="shared" si="75"/>
      </c>
      <c r="P334" s="9">
        <f t="shared" si="76"/>
      </c>
      <c r="R334" s="13">
        <f t="shared" si="89"/>
        <v>-60</v>
      </c>
      <c r="S334" s="8">
        <f t="shared" si="86"/>
      </c>
      <c r="T334" s="9">
        <f t="shared" si="87"/>
      </c>
      <c r="U334" s="9">
        <f t="shared" si="88"/>
      </c>
    </row>
    <row r="335" spans="2:21" ht="12.75">
      <c r="B335" s="12">
        <f t="shared" si="81"/>
        <v>-61</v>
      </c>
      <c r="C335" s="8">
        <f t="shared" si="77"/>
      </c>
      <c r="D335" s="9">
        <f t="shared" si="72"/>
      </c>
      <c r="E335" s="9">
        <f t="shared" si="82"/>
      </c>
      <c r="G335" s="13">
        <f t="shared" si="83"/>
        <v>-61</v>
      </c>
      <c r="H335" s="8">
        <f t="shared" si="78"/>
      </c>
      <c r="I335" s="14">
        <f t="shared" si="79"/>
      </c>
      <c r="J335" s="9">
        <f t="shared" si="80"/>
      </c>
      <c r="K335" s="14">
        <f t="shared" si="73"/>
      </c>
      <c r="L335" s="9">
        <f t="shared" si="84"/>
      </c>
      <c r="M335" s="14">
        <f t="shared" si="85"/>
      </c>
      <c r="N335" s="9">
        <f t="shared" si="74"/>
      </c>
      <c r="O335" s="14">
        <f t="shared" si="75"/>
      </c>
      <c r="P335" s="9">
        <f t="shared" si="76"/>
      </c>
      <c r="R335" s="13">
        <f t="shared" si="89"/>
        <v>-61</v>
      </c>
      <c r="S335" s="8">
        <f t="shared" si="86"/>
      </c>
      <c r="T335" s="9">
        <f t="shared" si="87"/>
      </c>
      <c r="U335" s="9">
        <f t="shared" si="88"/>
      </c>
    </row>
    <row r="336" spans="2:21" ht="12.75">
      <c r="B336" s="12">
        <f t="shared" si="81"/>
        <v>-62</v>
      </c>
      <c r="C336" s="8">
        <f t="shared" si="77"/>
      </c>
      <c r="D336" s="9">
        <f t="shared" si="72"/>
      </c>
      <c r="E336" s="9">
        <f t="shared" si="82"/>
      </c>
      <c r="G336" s="13">
        <f t="shared" si="83"/>
        <v>-62</v>
      </c>
      <c r="H336" s="8">
        <f t="shared" si="78"/>
      </c>
      <c r="I336" s="14">
        <f t="shared" si="79"/>
      </c>
      <c r="J336" s="9">
        <f t="shared" si="80"/>
      </c>
      <c r="K336" s="14">
        <f t="shared" si="73"/>
      </c>
      <c r="L336" s="9">
        <f t="shared" si="84"/>
      </c>
      <c r="M336" s="14">
        <f t="shared" si="85"/>
      </c>
      <c r="N336" s="9">
        <f t="shared" si="74"/>
      </c>
      <c r="O336" s="14">
        <f t="shared" si="75"/>
      </c>
      <c r="P336" s="9">
        <f t="shared" si="76"/>
      </c>
      <c r="R336" s="13">
        <f t="shared" si="89"/>
        <v>-62</v>
      </c>
      <c r="S336" s="8">
        <f t="shared" si="86"/>
      </c>
      <c r="T336" s="9">
        <f t="shared" si="87"/>
      </c>
      <c r="U336" s="9">
        <f t="shared" si="88"/>
      </c>
    </row>
    <row r="337" spans="2:21" ht="12.75">
      <c r="B337" s="12">
        <f t="shared" si="81"/>
        <v>-63</v>
      </c>
      <c r="C337" s="8">
        <f t="shared" si="77"/>
      </c>
      <c r="D337" s="9">
        <f t="shared" si="72"/>
      </c>
      <c r="E337" s="9">
        <f t="shared" si="82"/>
      </c>
      <c r="G337" s="13">
        <f t="shared" si="83"/>
        <v>-63</v>
      </c>
      <c r="H337" s="8">
        <f t="shared" si="78"/>
      </c>
      <c r="I337" s="14">
        <f t="shared" si="79"/>
      </c>
      <c r="J337" s="9">
        <f t="shared" si="80"/>
      </c>
      <c r="K337" s="14">
        <f t="shared" si="73"/>
      </c>
      <c r="L337" s="9">
        <f t="shared" si="84"/>
      </c>
      <c r="M337" s="14">
        <f t="shared" si="85"/>
      </c>
      <c r="N337" s="9">
        <f t="shared" si="74"/>
      </c>
      <c r="O337" s="14">
        <f t="shared" si="75"/>
      </c>
      <c r="P337" s="9">
        <f t="shared" si="76"/>
      </c>
      <c r="R337" s="13">
        <f t="shared" si="89"/>
        <v>-63</v>
      </c>
      <c r="S337" s="8">
        <f t="shared" si="86"/>
      </c>
      <c r="T337" s="9">
        <f t="shared" si="87"/>
      </c>
      <c r="U337" s="9">
        <f t="shared" si="88"/>
      </c>
    </row>
    <row r="338" spans="2:21" ht="12.75">
      <c r="B338" s="12">
        <f t="shared" si="81"/>
        <v>-64</v>
      </c>
      <c r="C338" s="8">
        <f t="shared" si="77"/>
      </c>
      <c r="D338" s="9">
        <f t="shared" si="72"/>
      </c>
      <c r="E338" s="9">
        <f t="shared" si="82"/>
      </c>
      <c r="G338" s="13">
        <f t="shared" si="83"/>
        <v>-64</v>
      </c>
      <c r="H338" s="8">
        <f t="shared" si="78"/>
      </c>
      <c r="I338" s="14">
        <f t="shared" si="79"/>
      </c>
      <c r="J338" s="9">
        <f t="shared" si="80"/>
      </c>
      <c r="K338" s="14">
        <f t="shared" si="73"/>
      </c>
      <c r="L338" s="9">
        <f t="shared" si="84"/>
      </c>
      <c r="M338" s="14">
        <f t="shared" si="85"/>
      </c>
      <c r="N338" s="9">
        <f t="shared" si="74"/>
      </c>
      <c r="O338" s="14">
        <f t="shared" si="75"/>
      </c>
      <c r="P338" s="9">
        <f t="shared" si="76"/>
      </c>
      <c r="R338" s="13">
        <f t="shared" si="89"/>
        <v>-64</v>
      </c>
      <c r="S338" s="8">
        <f t="shared" si="86"/>
      </c>
      <c r="T338" s="9">
        <f t="shared" si="87"/>
      </c>
      <c r="U338" s="9">
        <f t="shared" si="88"/>
      </c>
    </row>
    <row r="339" spans="2:21" ht="12.75">
      <c r="B339" s="12">
        <f t="shared" si="81"/>
        <v>-65</v>
      </c>
      <c r="C339" s="8">
        <f t="shared" si="77"/>
      </c>
      <c r="D339" s="9">
        <f aca="true" t="shared" si="90" ref="D339:D394">IF(B339&gt;=0,E338*$E$19,"")</f>
      </c>
      <c r="E339" s="9">
        <f t="shared" si="82"/>
      </c>
      <c r="G339" s="13">
        <f t="shared" si="83"/>
        <v>-65</v>
      </c>
      <c r="H339" s="8">
        <f t="shared" si="78"/>
      </c>
      <c r="I339" s="14">
        <f t="shared" si="79"/>
      </c>
      <c r="J339" s="9">
        <f t="shared" si="80"/>
      </c>
      <c r="K339" s="14">
        <f t="shared" si="73"/>
      </c>
      <c r="L339" s="9">
        <f t="shared" si="84"/>
      </c>
      <c r="M339" s="14">
        <f t="shared" si="85"/>
      </c>
      <c r="N339" s="9">
        <f t="shared" si="74"/>
      </c>
      <c r="O339" s="14">
        <f t="shared" si="75"/>
      </c>
      <c r="P339" s="9">
        <f t="shared" si="76"/>
      </c>
      <c r="R339" s="13">
        <f t="shared" si="89"/>
        <v>-65</v>
      </c>
      <c r="S339" s="8">
        <f t="shared" si="86"/>
      </c>
      <c r="T339" s="9">
        <f t="shared" si="87"/>
      </c>
      <c r="U339" s="9">
        <f t="shared" si="88"/>
      </c>
    </row>
    <row r="340" spans="2:21" ht="12.75">
      <c r="B340" s="12">
        <f t="shared" si="81"/>
        <v>-66</v>
      </c>
      <c r="C340" s="8">
        <f t="shared" si="77"/>
      </c>
      <c r="D340" s="9">
        <f t="shared" si="90"/>
      </c>
      <c r="E340" s="9">
        <f t="shared" si="82"/>
      </c>
      <c r="G340" s="13">
        <f t="shared" si="83"/>
        <v>-66</v>
      </c>
      <c r="H340" s="8">
        <f t="shared" si="78"/>
      </c>
      <c r="I340" s="14">
        <f t="shared" si="79"/>
      </c>
      <c r="J340" s="9">
        <f t="shared" si="80"/>
      </c>
      <c r="K340" s="14">
        <f t="shared" si="73"/>
      </c>
      <c r="L340" s="9">
        <f t="shared" si="84"/>
      </c>
      <c r="M340" s="14">
        <f t="shared" si="85"/>
      </c>
      <c r="N340" s="9">
        <f t="shared" si="74"/>
      </c>
      <c r="O340" s="14">
        <f t="shared" si="75"/>
      </c>
      <c r="P340" s="9">
        <f t="shared" si="76"/>
      </c>
      <c r="R340" s="13">
        <f t="shared" si="89"/>
        <v>-66</v>
      </c>
      <c r="S340" s="8">
        <f t="shared" si="86"/>
      </c>
      <c r="T340" s="9">
        <f t="shared" si="87"/>
      </c>
      <c r="U340" s="9">
        <f t="shared" si="88"/>
      </c>
    </row>
    <row r="341" spans="2:21" ht="12.75">
      <c r="B341" s="12">
        <f t="shared" si="81"/>
        <v>-67</v>
      </c>
      <c r="C341" s="8">
        <f t="shared" si="77"/>
      </c>
      <c r="D341" s="9">
        <f t="shared" si="90"/>
      </c>
      <c r="E341" s="9">
        <f t="shared" si="82"/>
      </c>
      <c r="G341" s="13">
        <f t="shared" si="83"/>
        <v>-67</v>
      </c>
      <c r="H341" s="8">
        <f t="shared" si="78"/>
      </c>
      <c r="I341" s="14">
        <f t="shared" si="79"/>
      </c>
      <c r="J341" s="9">
        <f t="shared" si="80"/>
      </c>
      <c r="K341" s="14">
        <f t="shared" si="73"/>
      </c>
      <c r="L341" s="9">
        <f t="shared" si="84"/>
      </c>
      <c r="M341" s="14">
        <f t="shared" si="85"/>
      </c>
      <c r="N341" s="9">
        <f t="shared" si="74"/>
      </c>
      <c r="O341" s="14">
        <f t="shared" si="75"/>
      </c>
      <c r="P341" s="9">
        <f t="shared" si="76"/>
      </c>
      <c r="R341" s="13">
        <f t="shared" si="89"/>
        <v>-67</v>
      </c>
      <c r="S341" s="8">
        <f t="shared" si="86"/>
      </c>
      <c r="T341" s="9">
        <f t="shared" si="87"/>
      </c>
      <c r="U341" s="9">
        <f t="shared" si="88"/>
      </c>
    </row>
    <row r="342" spans="2:21" ht="12.75">
      <c r="B342" s="12">
        <f t="shared" si="81"/>
        <v>-68</v>
      </c>
      <c r="C342" s="8">
        <f t="shared" si="77"/>
      </c>
      <c r="D342" s="9">
        <f t="shared" si="90"/>
      </c>
      <c r="E342" s="9">
        <f t="shared" si="82"/>
      </c>
      <c r="G342" s="13">
        <f t="shared" si="83"/>
        <v>-68</v>
      </c>
      <c r="H342" s="8">
        <f t="shared" si="78"/>
      </c>
      <c r="I342" s="14">
        <f t="shared" si="79"/>
      </c>
      <c r="J342" s="9">
        <f t="shared" si="80"/>
      </c>
      <c r="K342" s="14">
        <f t="shared" si="73"/>
      </c>
      <c r="L342" s="9">
        <f t="shared" si="84"/>
      </c>
      <c r="M342" s="14">
        <f t="shared" si="85"/>
      </c>
      <c r="N342" s="9">
        <f t="shared" si="74"/>
      </c>
      <c r="O342" s="14">
        <f t="shared" si="75"/>
      </c>
      <c r="P342" s="9">
        <f t="shared" si="76"/>
      </c>
      <c r="R342" s="13">
        <f t="shared" si="89"/>
        <v>-68</v>
      </c>
      <c r="S342" s="8">
        <f t="shared" si="86"/>
      </c>
      <c r="T342" s="9">
        <f t="shared" si="87"/>
      </c>
      <c r="U342" s="9">
        <f t="shared" si="88"/>
      </c>
    </row>
    <row r="343" spans="2:21" ht="12.75">
      <c r="B343" s="12">
        <f t="shared" si="81"/>
        <v>-69</v>
      </c>
      <c r="C343" s="8">
        <f t="shared" si="77"/>
      </c>
      <c r="D343" s="9">
        <f t="shared" si="90"/>
      </c>
      <c r="E343" s="9">
        <f t="shared" si="82"/>
      </c>
      <c r="G343" s="13">
        <f t="shared" si="83"/>
        <v>-69</v>
      </c>
      <c r="H343" s="8">
        <f t="shared" si="78"/>
      </c>
      <c r="I343" s="14">
        <f t="shared" si="79"/>
      </c>
      <c r="J343" s="9">
        <f t="shared" si="80"/>
      </c>
      <c r="K343" s="14">
        <f t="shared" si="73"/>
      </c>
      <c r="L343" s="9">
        <f t="shared" si="84"/>
      </c>
      <c r="M343" s="14">
        <f t="shared" si="85"/>
      </c>
      <c r="N343" s="9">
        <f t="shared" si="74"/>
      </c>
      <c r="O343" s="14">
        <f t="shared" si="75"/>
      </c>
      <c r="P343" s="9">
        <f t="shared" si="76"/>
      </c>
      <c r="R343" s="13">
        <f t="shared" si="89"/>
        <v>-69</v>
      </c>
      <c r="S343" s="8">
        <f t="shared" si="86"/>
      </c>
      <c r="T343" s="9">
        <f t="shared" si="87"/>
      </c>
      <c r="U343" s="9">
        <f t="shared" si="88"/>
      </c>
    </row>
    <row r="344" spans="2:21" ht="12.75">
      <c r="B344" s="12">
        <f t="shared" si="81"/>
        <v>-70</v>
      </c>
      <c r="C344" s="8">
        <f t="shared" si="77"/>
      </c>
      <c r="D344" s="9">
        <f t="shared" si="90"/>
      </c>
      <c r="E344" s="9">
        <f t="shared" si="82"/>
      </c>
      <c r="G344" s="13">
        <f t="shared" si="83"/>
        <v>-70</v>
      </c>
      <c r="H344" s="8">
        <f t="shared" si="78"/>
      </c>
      <c r="I344" s="14">
        <f t="shared" si="79"/>
      </c>
      <c r="J344" s="9">
        <f t="shared" si="80"/>
      </c>
      <c r="K344" s="14">
        <f t="shared" si="73"/>
      </c>
      <c r="L344" s="9">
        <f t="shared" si="84"/>
      </c>
      <c r="M344" s="14">
        <f t="shared" si="85"/>
      </c>
      <c r="N344" s="9">
        <f t="shared" si="74"/>
      </c>
      <c r="O344" s="14">
        <f t="shared" si="75"/>
      </c>
      <c r="P344" s="9">
        <f t="shared" si="76"/>
      </c>
      <c r="R344" s="13">
        <f t="shared" si="89"/>
        <v>-70</v>
      </c>
      <c r="S344" s="8">
        <f t="shared" si="86"/>
      </c>
      <c r="T344" s="9">
        <f t="shared" si="87"/>
      </c>
      <c r="U344" s="9">
        <f t="shared" si="88"/>
      </c>
    </row>
    <row r="345" spans="2:21" ht="12.75">
      <c r="B345" s="12">
        <f t="shared" si="81"/>
        <v>-71</v>
      </c>
      <c r="C345" s="8">
        <f t="shared" si="77"/>
      </c>
      <c r="D345" s="9">
        <f t="shared" si="90"/>
      </c>
      <c r="E345" s="9">
        <f t="shared" si="82"/>
      </c>
      <c r="G345" s="13">
        <f t="shared" si="83"/>
        <v>-71</v>
      </c>
      <c r="H345" s="8">
        <f t="shared" si="78"/>
      </c>
      <c r="I345" s="14">
        <f t="shared" si="79"/>
      </c>
      <c r="J345" s="9">
        <f t="shared" si="80"/>
      </c>
      <c r="K345" s="14">
        <f t="shared" si="73"/>
      </c>
      <c r="L345" s="9">
        <f t="shared" si="84"/>
      </c>
      <c r="M345" s="14">
        <f t="shared" si="85"/>
      </c>
      <c r="N345" s="9">
        <f t="shared" si="74"/>
      </c>
      <c r="O345" s="14">
        <f t="shared" si="75"/>
      </c>
      <c r="P345" s="9">
        <f t="shared" si="76"/>
      </c>
      <c r="R345" s="13">
        <f t="shared" si="89"/>
        <v>-71</v>
      </c>
      <c r="S345" s="8">
        <f t="shared" si="86"/>
      </c>
      <c r="T345" s="9">
        <f t="shared" si="87"/>
      </c>
      <c r="U345" s="9">
        <f t="shared" si="88"/>
      </c>
    </row>
    <row r="346" spans="2:21" ht="12.75">
      <c r="B346" s="12">
        <f t="shared" si="81"/>
        <v>-72</v>
      </c>
      <c r="C346" s="8">
        <f t="shared" si="77"/>
      </c>
      <c r="D346" s="9">
        <f t="shared" si="90"/>
      </c>
      <c r="E346" s="9">
        <f t="shared" si="82"/>
      </c>
      <c r="G346" s="13">
        <f t="shared" si="83"/>
        <v>-72</v>
      </c>
      <c r="H346" s="8">
        <f t="shared" si="78"/>
      </c>
      <c r="I346" s="14">
        <f t="shared" si="79"/>
      </c>
      <c r="J346" s="9">
        <f t="shared" si="80"/>
      </c>
      <c r="K346" s="14">
        <f t="shared" si="73"/>
      </c>
      <c r="L346" s="9">
        <f t="shared" si="84"/>
      </c>
      <c r="M346" s="14">
        <f t="shared" si="85"/>
      </c>
      <c r="N346" s="9">
        <f t="shared" si="74"/>
      </c>
      <c r="O346" s="14">
        <f t="shared" si="75"/>
      </c>
      <c r="P346" s="9">
        <f t="shared" si="76"/>
      </c>
      <c r="R346" s="13">
        <f t="shared" si="89"/>
        <v>-72</v>
      </c>
      <c r="S346" s="8">
        <f t="shared" si="86"/>
      </c>
      <c r="T346" s="9">
        <f t="shared" si="87"/>
      </c>
      <c r="U346" s="9">
        <f t="shared" si="88"/>
      </c>
    </row>
    <row r="347" spans="2:21" ht="12.75">
      <c r="B347" s="12">
        <f t="shared" si="81"/>
        <v>-73</v>
      </c>
      <c r="C347" s="8">
        <f t="shared" si="77"/>
      </c>
      <c r="D347" s="9">
        <f t="shared" si="90"/>
      </c>
      <c r="E347" s="9">
        <f t="shared" si="82"/>
      </c>
      <c r="G347" s="13">
        <f t="shared" si="83"/>
        <v>-73</v>
      </c>
      <c r="H347" s="8">
        <f t="shared" si="78"/>
      </c>
      <c r="I347" s="14">
        <f t="shared" si="79"/>
      </c>
      <c r="J347" s="9">
        <f t="shared" si="80"/>
      </c>
      <c r="K347" s="14">
        <f t="shared" si="73"/>
      </c>
      <c r="L347" s="9">
        <f t="shared" si="84"/>
      </c>
      <c r="M347" s="14">
        <f t="shared" si="85"/>
      </c>
      <c r="N347" s="9">
        <f t="shared" si="74"/>
      </c>
      <c r="O347" s="14">
        <f t="shared" si="75"/>
      </c>
      <c r="P347" s="9">
        <f t="shared" si="76"/>
      </c>
      <c r="R347" s="13">
        <f t="shared" si="89"/>
        <v>-73</v>
      </c>
      <c r="S347" s="8">
        <f t="shared" si="86"/>
      </c>
      <c r="T347" s="9">
        <f t="shared" si="87"/>
      </c>
      <c r="U347" s="9">
        <f t="shared" si="88"/>
      </c>
    </row>
    <row r="348" spans="2:21" ht="12.75">
      <c r="B348" s="12">
        <f t="shared" si="81"/>
        <v>-74</v>
      </c>
      <c r="C348" s="8">
        <f t="shared" si="77"/>
      </c>
      <c r="D348" s="9">
        <f t="shared" si="90"/>
      </c>
      <c r="E348" s="9">
        <f t="shared" si="82"/>
      </c>
      <c r="G348" s="13">
        <f t="shared" si="83"/>
        <v>-74</v>
      </c>
      <c r="H348" s="8">
        <f t="shared" si="78"/>
      </c>
      <c r="I348" s="14">
        <f t="shared" si="79"/>
      </c>
      <c r="J348" s="9">
        <f t="shared" si="80"/>
      </c>
      <c r="K348" s="14">
        <f t="shared" si="73"/>
      </c>
      <c r="L348" s="9">
        <f t="shared" si="84"/>
      </c>
      <c r="M348" s="14">
        <f t="shared" si="85"/>
      </c>
      <c r="N348" s="9">
        <f t="shared" si="74"/>
      </c>
      <c r="O348" s="14">
        <f t="shared" si="75"/>
      </c>
      <c r="P348" s="9">
        <f t="shared" si="76"/>
      </c>
      <c r="R348" s="13">
        <f t="shared" si="89"/>
        <v>-74</v>
      </c>
      <c r="S348" s="8">
        <f t="shared" si="86"/>
      </c>
      <c r="T348" s="9">
        <f t="shared" si="87"/>
      </c>
      <c r="U348" s="9">
        <f t="shared" si="88"/>
      </c>
    </row>
    <row r="349" spans="2:21" ht="12.75">
      <c r="B349" s="12">
        <f t="shared" si="81"/>
        <v>-75</v>
      </c>
      <c r="C349" s="8">
        <f t="shared" si="77"/>
      </c>
      <c r="D349" s="9">
        <f t="shared" si="90"/>
      </c>
      <c r="E349" s="9">
        <f t="shared" si="82"/>
      </c>
      <c r="G349" s="13">
        <f t="shared" si="83"/>
        <v>-75</v>
      </c>
      <c r="H349" s="8">
        <f t="shared" si="78"/>
      </c>
      <c r="I349" s="14">
        <f t="shared" si="79"/>
      </c>
      <c r="J349" s="9">
        <f t="shared" si="80"/>
      </c>
      <c r="K349" s="14">
        <f t="shared" si="73"/>
      </c>
      <c r="L349" s="9">
        <f t="shared" si="84"/>
      </c>
      <c r="M349" s="14">
        <f t="shared" si="85"/>
      </c>
      <c r="N349" s="9">
        <f t="shared" si="74"/>
      </c>
      <c r="O349" s="14">
        <f t="shared" si="75"/>
      </c>
      <c r="P349" s="9">
        <f t="shared" si="76"/>
      </c>
      <c r="R349" s="13">
        <f t="shared" si="89"/>
        <v>-75</v>
      </c>
      <c r="S349" s="8">
        <f t="shared" si="86"/>
      </c>
      <c r="T349" s="9">
        <f t="shared" si="87"/>
      </c>
      <c r="U349" s="9">
        <f t="shared" si="88"/>
      </c>
    </row>
    <row r="350" spans="2:21" ht="12.75">
      <c r="B350" s="12">
        <f t="shared" si="81"/>
        <v>-76</v>
      </c>
      <c r="C350" s="8">
        <f t="shared" si="77"/>
      </c>
      <c r="D350" s="9">
        <f t="shared" si="90"/>
      </c>
      <c r="E350" s="9">
        <f t="shared" si="82"/>
      </c>
      <c r="G350" s="13">
        <f t="shared" si="83"/>
        <v>-76</v>
      </c>
      <c r="H350" s="8">
        <f t="shared" si="78"/>
      </c>
      <c r="I350" s="14">
        <f t="shared" si="79"/>
      </c>
      <c r="J350" s="9">
        <f t="shared" si="80"/>
      </c>
      <c r="K350" s="14">
        <f t="shared" si="73"/>
      </c>
      <c r="L350" s="9">
        <f t="shared" si="84"/>
      </c>
      <c r="M350" s="14">
        <f t="shared" si="85"/>
      </c>
      <c r="N350" s="9">
        <f t="shared" si="74"/>
      </c>
      <c r="O350" s="14">
        <f t="shared" si="75"/>
      </c>
      <c r="P350" s="9">
        <f t="shared" si="76"/>
      </c>
      <c r="R350" s="13">
        <f t="shared" si="89"/>
        <v>-76</v>
      </c>
      <c r="S350" s="8">
        <f t="shared" si="86"/>
      </c>
      <c r="T350" s="9">
        <f t="shared" si="87"/>
      </c>
      <c r="U350" s="9">
        <f t="shared" si="88"/>
      </c>
    </row>
    <row r="351" spans="2:21" ht="12.75">
      <c r="B351" s="12">
        <f t="shared" si="81"/>
        <v>-77</v>
      </c>
      <c r="C351" s="8">
        <f t="shared" si="77"/>
      </c>
      <c r="D351" s="9">
        <f t="shared" si="90"/>
      </c>
      <c r="E351" s="9">
        <f t="shared" si="82"/>
      </c>
      <c r="G351" s="13">
        <f t="shared" si="83"/>
        <v>-77</v>
      </c>
      <c r="H351" s="8">
        <f t="shared" si="78"/>
      </c>
      <c r="I351" s="14">
        <f t="shared" si="79"/>
      </c>
      <c r="J351" s="9">
        <f t="shared" si="80"/>
      </c>
      <c r="K351" s="14">
        <f t="shared" si="73"/>
      </c>
      <c r="L351" s="9">
        <f t="shared" si="84"/>
      </c>
      <c r="M351" s="14">
        <f t="shared" si="85"/>
      </c>
      <c r="N351" s="9">
        <f t="shared" si="74"/>
      </c>
      <c r="O351" s="14">
        <f t="shared" si="75"/>
      </c>
      <c r="P351" s="9">
        <f t="shared" si="76"/>
      </c>
      <c r="R351" s="13">
        <f t="shared" si="89"/>
        <v>-77</v>
      </c>
      <c r="S351" s="8">
        <f t="shared" si="86"/>
      </c>
      <c r="T351" s="9">
        <f t="shared" si="87"/>
      </c>
      <c r="U351" s="9">
        <f t="shared" si="88"/>
      </c>
    </row>
    <row r="352" spans="2:21" ht="12.75">
      <c r="B352" s="12">
        <f t="shared" si="81"/>
        <v>-78</v>
      </c>
      <c r="C352" s="8">
        <f t="shared" si="77"/>
      </c>
      <c r="D352" s="9">
        <f t="shared" si="90"/>
      </c>
      <c r="E352" s="9">
        <f t="shared" si="82"/>
      </c>
      <c r="G352" s="13">
        <f t="shared" si="83"/>
        <v>-78</v>
      </c>
      <c r="H352" s="8">
        <f t="shared" si="78"/>
      </c>
      <c r="I352" s="14">
        <f t="shared" si="79"/>
      </c>
      <c r="J352" s="9">
        <f t="shared" si="80"/>
      </c>
      <c r="K352" s="14">
        <f t="shared" si="73"/>
      </c>
      <c r="L352" s="9">
        <f t="shared" si="84"/>
      </c>
      <c r="M352" s="14">
        <f t="shared" si="85"/>
      </c>
      <c r="N352" s="9">
        <f t="shared" si="74"/>
      </c>
      <c r="O352" s="14">
        <f t="shared" si="75"/>
      </c>
      <c r="P352" s="9">
        <f t="shared" si="76"/>
      </c>
      <c r="R352" s="13">
        <f t="shared" si="89"/>
        <v>-78</v>
      </c>
      <c r="S352" s="8">
        <f t="shared" si="86"/>
      </c>
      <c r="T352" s="9">
        <f t="shared" si="87"/>
      </c>
      <c r="U352" s="9">
        <f t="shared" si="88"/>
      </c>
    </row>
    <row r="353" spans="2:21" ht="12.75">
      <c r="B353" s="12">
        <f t="shared" si="81"/>
        <v>-79</v>
      </c>
      <c r="C353" s="8">
        <f t="shared" si="77"/>
      </c>
      <c r="D353" s="9">
        <f t="shared" si="90"/>
      </c>
      <c r="E353" s="9">
        <f t="shared" si="82"/>
      </c>
      <c r="G353" s="13">
        <f t="shared" si="83"/>
        <v>-79</v>
      </c>
      <c r="H353" s="8">
        <f t="shared" si="78"/>
      </c>
      <c r="I353" s="14">
        <f t="shared" si="79"/>
      </c>
      <c r="J353" s="9">
        <f t="shared" si="80"/>
      </c>
      <c r="K353" s="14">
        <f t="shared" si="73"/>
      </c>
      <c r="L353" s="9">
        <f t="shared" si="84"/>
      </c>
      <c r="M353" s="14">
        <f t="shared" si="85"/>
      </c>
      <c r="N353" s="9">
        <f t="shared" si="74"/>
      </c>
      <c r="O353" s="14">
        <f t="shared" si="75"/>
      </c>
      <c r="P353" s="9">
        <f t="shared" si="76"/>
      </c>
      <c r="R353" s="13">
        <f t="shared" si="89"/>
        <v>-79</v>
      </c>
      <c r="S353" s="8">
        <f t="shared" si="86"/>
      </c>
      <c r="T353" s="9">
        <f t="shared" si="87"/>
      </c>
      <c r="U353" s="9">
        <f t="shared" si="88"/>
      </c>
    </row>
    <row r="354" spans="2:21" ht="12.75">
      <c r="B354" s="12">
        <f t="shared" si="81"/>
        <v>-80</v>
      </c>
      <c r="C354" s="8">
        <f t="shared" si="77"/>
      </c>
      <c r="D354" s="9">
        <f t="shared" si="90"/>
      </c>
      <c r="E354" s="9">
        <f t="shared" si="82"/>
      </c>
      <c r="G354" s="13">
        <f t="shared" si="83"/>
        <v>-80</v>
      </c>
      <c r="H354" s="8">
        <f t="shared" si="78"/>
      </c>
      <c r="I354" s="14">
        <f t="shared" si="79"/>
      </c>
      <c r="J354" s="9">
        <f t="shared" si="80"/>
      </c>
      <c r="K354" s="14">
        <f t="shared" si="73"/>
      </c>
      <c r="L354" s="9">
        <f t="shared" si="84"/>
      </c>
      <c r="M354" s="14">
        <f t="shared" si="85"/>
      </c>
      <c r="N354" s="9">
        <f t="shared" si="74"/>
      </c>
      <c r="O354" s="14">
        <f t="shared" si="75"/>
      </c>
      <c r="P354" s="9">
        <f t="shared" si="76"/>
      </c>
      <c r="R354" s="13">
        <f t="shared" si="89"/>
        <v>-80</v>
      </c>
      <c r="S354" s="8">
        <f t="shared" si="86"/>
      </c>
      <c r="T354" s="9">
        <f t="shared" si="87"/>
      </c>
      <c r="U354" s="9">
        <f t="shared" si="88"/>
      </c>
    </row>
    <row r="355" spans="2:21" ht="12.75">
      <c r="B355" s="12">
        <f t="shared" si="81"/>
        <v>-81</v>
      </c>
      <c r="C355" s="8">
        <f t="shared" si="77"/>
      </c>
      <c r="D355" s="9">
        <f t="shared" si="90"/>
      </c>
      <c r="E355" s="9">
        <f t="shared" si="82"/>
      </c>
      <c r="G355" s="13">
        <f t="shared" si="83"/>
        <v>-81</v>
      </c>
      <c r="H355" s="8">
        <f t="shared" si="78"/>
      </c>
      <c r="I355" s="14">
        <f t="shared" si="79"/>
      </c>
      <c r="J355" s="9">
        <f t="shared" si="80"/>
      </c>
      <c r="K355" s="14">
        <f aca="true" t="shared" si="91" ref="K355:K394">IF(G355&gt;=0,M355+O355,"")</f>
      </c>
      <c r="L355" s="9">
        <f t="shared" si="84"/>
      </c>
      <c r="M355" s="14">
        <f t="shared" si="85"/>
      </c>
      <c r="N355" s="9">
        <f aca="true" t="shared" si="92" ref="N355:N394">IF(G355&gt;=0,M355*(1+$M$20)^$H355,"")</f>
      </c>
      <c r="O355" s="14">
        <f aca="true" t="shared" si="93" ref="O355:O394">IF(G355&gt;=0,I355*$M$17,"")</f>
      </c>
      <c r="P355" s="9">
        <f aca="true" t="shared" si="94" ref="P355:P394">IF(G355&gt;=0,O355*(1+$M$20)^$H355,"")</f>
      </c>
      <c r="R355" s="13">
        <f t="shared" si="89"/>
        <v>-81</v>
      </c>
      <c r="S355" s="8">
        <f t="shared" si="86"/>
      </c>
      <c r="T355" s="9">
        <f t="shared" si="87"/>
      </c>
      <c r="U355" s="9">
        <f t="shared" si="88"/>
      </c>
    </row>
    <row r="356" spans="2:21" ht="12.75">
      <c r="B356" s="12">
        <f t="shared" si="81"/>
        <v>-82</v>
      </c>
      <c r="C356" s="8">
        <f aca="true" t="shared" si="95" ref="C356:C394">IF(B356&gt;=0,$E$20-B356,"")</f>
      </c>
      <c r="D356" s="9">
        <f t="shared" si="90"/>
      </c>
      <c r="E356" s="9">
        <f t="shared" si="82"/>
      </c>
      <c r="G356" s="13">
        <f t="shared" si="83"/>
        <v>-82</v>
      </c>
      <c r="H356" s="8">
        <f aca="true" t="shared" si="96" ref="H356:H394">IF(G356&gt;=0,$M$18-G356,"")</f>
      </c>
      <c r="I356" s="14">
        <f aca="true" t="shared" si="97" ref="I356:I394">IF(G356&gt;=0,I355-M355,"")</f>
      </c>
      <c r="J356" s="9">
        <f aca="true" t="shared" si="98" ref="J356:J394">IF(G356&gt;=0,I356*(1+$M$20)^$H355,"")</f>
      </c>
      <c r="K356" s="14">
        <f t="shared" si="91"/>
      </c>
      <c r="L356" s="9">
        <f t="shared" si="84"/>
      </c>
      <c r="M356" s="14">
        <f t="shared" si="85"/>
      </c>
      <c r="N356" s="9">
        <f t="shared" si="92"/>
      </c>
      <c r="O356" s="14">
        <f t="shared" si="93"/>
      </c>
      <c r="P356" s="9">
        <f t="shared" si="94"/>
      </c>
      <c r="R356" s="13">
        <f t="shared" si="89"/>
        <v>-82</v>
      </c>
      <c r="S356" s="8">
        <f t="shared" si="86"/>
      </c>
      <c r="T356" s="9">
        <f t="shared" si="87"/>
      </c>
      <c r="U356" s="9">
        <f t="shared" si="88"/>
      </c>
    </row>
    <row r="357" spans="2:21" ht="12.75">
      <c r="B357" s="12">
        <f aca="true" t="shared" si="99" ref="B357:B394">B356-1</f>
        <v>-83</v>
      </c>
      <c r="C357" s="8">
        <f t="shared" si="95"/>
      </c>
      <c r="D357" s="9">
        <f t="shared" si="90"/>
      </c>
      <c r="E357" s="9">
        <f aca="true" t="shared" si="100" ref="E357:E394">IF(B357&gt;=0,E356+D357+($E$18*(1+$E$21)^$C357),"")</f>
      </c>
      <c r="G357" s="13">
        <f aca="true" t="shared" si="101" ref="G357:G394">G356-1</f>
        <v>-83</v>
      </c>
      <c r="H357" s="8">
        <f t="shared" si="96"/>
      </c>
      <c r="I357" s="14">
        <f t="shared" si="97"/>
      </c>
      <c r="J357" s="9">
        <f t="shared" si="98"/>
      </c>
      <c r="K357" s="14">
        <f t="shared" si="91"/>
      </c>
      <c r="L357" s="9">
        <f aca="true" t="shared" si="102" ref="L357:L394">IF(G357&gt;=0,N357+P357+(SUM($N$21:$P$23)),"")</f>
      </c>
      <c r="M357" s="14">
        <f aca="true" t="shared" si="103" ref="M357:M394">IF(G357&gt;=0,$M$19,"")</f>
      </c>
      <c r="N357" s="9">
        <f t="shared" si="92"/>
      </c>
      <c r="O357" s="14">
        <f t="shared" si="93"/>
      </c>
      <c r="P357" s="9">
        <f t="shared" si="94"/>
      </c>
      <c r="R357" s="13">
        <f t="shared" si="89"/>
        <v>-83</v>
      </c>
      <c r="S357" s="8">
        <f aca="true" t="shared" si="104" ref="S357:S394">IF(R357&gt;=0,$U$20-R357,"")</f>
      </c>
      <c r="T357" s="9">
        <f aca="true" t="shared" si="105" ref="T357:T394">IF(R357&gt;=0,U356*$U$19,"")</f>
      </c>
      <c r="U357" s="9">
        <f aca="true" t="shared" si="106" ref="U357:U394">IF(R357&gt;=0,U356+T357+($U$18*(1+$U$21)^$S357)-$U$13,"")</f>
      </c>
    </row>
    <row r="358" spans="2:21" ht="12.75">
      <c r="B358" s="12">
        <f t="shared" si="99"/>
        <v>-84</v>
      </c>
      <c r="C358" s="8">
        <f t="shared" si="95"/>
      </c>
      <c r="D358" s="9">
        <f t="shared" si="90"/>
      </c>
      <c r="E358" s="9">
        <f t="shared" si="100"/>
      </c>
      <c r="G358" s="13">
        <f t="shared" si="101"/>
        <v>-84</v>
      </c>
      <c r="H358" s="8">
        <f t="shared" si="96"/>
      </c>
      <c r="I358" s="14">
        <f t="shared" si="97"/>
      </c>
      <c r="J358" s="9">
        <f t="shared" si="98"/>
      </c>
      <c r="K358" s="14">
        <f t="shared" si="91"/>
      </c>
      <c r="L358" s="9">
        <f t="shared" si="102"/>
      </c>
      <c r="M358" s="14">
        <f t="shared" si="103"/>
      </c>
      <c r="N358" s="9">
        <f t="shared" si="92"/>
      </c>
      <c r="O358" s="14">
        <f t="shared" si="93"/>
      </c>
      <c r="P358" s="9">
        <f t="shared" si="94"/>
      </c>
      <c r="R358" s="13">
        <f aca="true" t="shared" si="107" ref="R358:R394">R357-1</f>
        <v>-84</v>
      </c>
      <c r="S358" s="8">
        <f t="shared" si="104"/>
      </c>
      <c r="T358" s="9">
        <f t="shared" si="105"/>
      </c>
      <c r="U358" s="9">
        <f t="shared" si="106"/>
      </c>
    </row>
    <row r="359" spans="2:21" ht="12.75">
      <c r="B359" s="12">
        <f t="shared" si="99"/>
        <v>-85</v>
      </c>
      <c r="C359" s="8">
        <f t="shared" si="95"/>
      </c>
      <c r="D359" s="9">
        <f t="shared" si="90"/>
      </c>
      <c r="E359" s="9">
        <f t="shared" si="100"/>
      </c>
      <c r="G359" s="13">
        <f t="shared" si="101"/>
        <v>-85</v>
      </c>
      <c r="H359" s="8">
        <f t="shared" si="96"/>
      </c>
      <c r="I359" s="14">
        <f t="shared" si="97"/>
      </c>
      <c r="J359" s="9">
        <f t="shared" si="98"/>
      </c>
      <c r="K359" s="14">
        <f t="shared" si="91"/>
      </c>
      <c r="L359" s="9">
        <f t="shared" si="102"/>
      </c>
      <c r="M359" s="14">
        <f t="shared" si="103"/>
      </c>
      <c r="N359" s="9">
        <f t="shared" si="92"/>
      </c>
      <c r="O359" s="14">
        <f t="shared" si="93"/>
      </c>
      <c r="P359" s="9">
        <f t="shared" si="94"/>
      </c>
      <c r="R359" s="13">
        <f t="shared" si="107"/>
        <v>-85</v>
      </c>
      <c r="S359" s="8">
        <f t="shared" si="104"/>
      </c>
      <c r="T359" s="9">
        <f t="shared" si="105"/>
      </c>
      <c r="U359" s="9">
        <f t="shared" si="106"/>
      </c>
    </row>
    <row r="360" spans="2:21" ht="12.75">
      <c r="B360" s="12">
        <f t="shared" si="99"/>
        <v>-86</v>
      </c>
      <c r="C360" s="8">
        <f t="shared" si="95"/>
      </c>
      <c r="D360" s="9">
        <f t="shared" si="90"/>
      </c>
      <c r="E360" s="9">
        <f t="shared" si="100"/>
      </c>
      <c r="G360" s="13">
        <f t="shared" si="101"/>
        <v>-86</v>
      </c>
      <c r="H360" s="8">
        <f t="shared" si="96"/>
      </c>
      <c r="I360" s="14">
        <f t="shared" si="97"/>
      </c>
      <c r="J360" s="9">
        <f t="shared" si="98"/>
      </c>
      <c r="K360" s="14">
        <f t="shared" si="91"/>
      </c>
      <c r="L360" s="9">
        <f t="shared" si="102"/>
      </c>
      <c r="M360" s="14">
        <f t="shared" si="103"/>
      </c>
      <c r="N360" s="9">
        <f t="shared" si="92"/>
      </c>
      <c r="O360" s="14">
        <f t="shared" si="93"/>
      </c>
      <c r="P360" s="9">
        <f t="shared" si="94"/>
      </c>
      <c r="R360" s="13">
        <f t="shared" si="107"/>
        <v>-86</v>
      </c>
      <c r="S360" s="8">
        <f t="shared" si="104"/>
      </c>
      <c r="T360" s="9">
        <f t="shared" si="105"/>
      </c>
      <c r="U360" s="9">
        <f t="shared" si="106"/>
      </c>
    </row>
    <row r="361" spans="2:21" ht="12.75">
      <c r="B361" s="12">
        <f t="shared" si="99"/>
        <v>-87</v>
      </c>
      <c r="C361" s="8">
        <f t="shared" si="95"/>
      </c>
      <c r="D361" s="9">
        <f t="shared" si="90"/>
      </c>
      <c r="E361" s="9">
        <f t="shared" si="100"/>
      </c>
      <c r="G361" s="13">
        <f t="shared" si="101"/>
        <v>-87</v>
      </c>
      <c r="H361" s="8">
        <f t="shared" si="96"/>
      </c>
      <c r="I361" s="14">
        <f t="shared" si="97"/>
      </c>
      <c r="J361" s="9">
        <f t="shared" si="98"/>
      </c>
      <c r="K361" s="14">
        <f t="shared" si="91"/>
      </c>
      <c r="L361" s="9">
        <f t="shared" si="102"/>
      </c>
      <c r="M361" s="14">
        <f t="shared" si="103"/>
      </c>
      <c r="N361" s="9">
        <f t="shared" si="92"/>
      </c>
      <c r="O361" s="14">
        <f t="shared" si="93"/>
      </c>
      <c r="P361" s="9">
        <f t="shared" si="94"/>
      </c>
      <c r="R361" s="13">
        <f t="shared" si="107"/>
        <v>-87</v>
      </c>
      <c r="S361" s="8">
        <f t="shared" si="104"/>
      </c>
      <c r="T361" s="9">
        <f t="shared" si="105"/>
      </c>
      <c r="U361" s="9">
        <f t="shared" si="106"/>
      </c>
    </row>
    <row r="362" spans="2:21" ht="12.75">
      <c r="B362" s="12">
        <f t="shared" si="99"/>
        <v>-88</v>
      </c>
      <c r="C362" s="8">
        <f t="shared" si="95"/>
      </c>
      <c r="D362" s="9">
        <f t="shared" si="90"/>
      </c>
      <c r="E362" s="9">
        <f t="shared" si="100"/>
      </c>
      <c r="G362" s="13">
        <f t="shared" si="101"/>
        <v>-88</v>
      </c>
      <c r="H362" s="8">
        <f t="shared" si="96"/>
      </c>
      <c r="I362" s="14">
        <f t="shared" si="97"/>
      </c>
      <c r="J362" s="9">
        <f t="shared" si="98"/>
      </c>
      <c r="K362" s="14">
        <f t="shared" si="91"/>
      </c>
      <c r="L362" s="9">
        <f t="shared" si="102"/>
      </c>
      <c r="M362" s="14">
        <f t="shared" si="103"/>
      </c>
      <c r="N362" s="9">
        <f t="shared" si="92"/>
      </c>
      <c r="O362" s="14">
        <f t="shared" si="93"/>
      </c>
      <c r="P362" s="9">
        <f t="shared" si="94"/>
      </c>
      <c r="R362" s="13">
        <f t="shared" si="107"/>
        <v>-88</v>
      </c>
      <c r="S362" s="8">
        <f t="shared" si="104"/>
      </c>
      <c r="T362" s="9">
        <f t="shared" si="105"/>
      </c>
      <c r="U362" s="9">
        <f t="shared" si="106"/>
      </c>
    </row>
    <row r="363" spans="2:21" ht="12.75">
      <c r="B363" s="12">
        <f t="shared" si="99"/>
        <v>-89</v>
      </c>
      <c r="C363" s="8">
        <f t="shared" si="95"/>
      </c>
      <c r="D363" s="9">
        <f t="shared" si="90"/>
      </c>
      <c r="E363" s="9">
        <f t="shared" si="100"/>
      </c>
      <c r="G363" s="13">
        <f t="shared" si="101"/>
        <v>-89</v>
      </c>
      <c r="H363" s="8">
        <f t="shared" si="96"/>
      </c>
      <c r="I363" s="14">
        <f t="shared" si="97"/>
      </c>
      <c r="J363" s="9">
        <f t="shared" si="98"/>
      </c>
      <c r="K363" s="14">
        <f t="shared" si="91"/>
      </c>
      <c r="L363" s="9">
        <f t="shared" si="102"/>
      </c>
      <c r="M363" s="14">
        <f t="shared" si="103"/>
      </c>
      <c r="N363" s="9">
        <f t="shared" si="92"/>
      </c>
      <c r="O363" s="14">
        <f t="shared" si="93"/>
      </c>
      <c r="P363" s="9">
        <f t="shared" si="94"/>
      </c>
      <c r="R363" s="13">
        <f t="shared" si="107"/>
        <v>-89</v>
      </c>
      <c r="S363" s="8">
        <f t="shared" si="104"/>
      </c>
      <c r="T363" s="9">
        <f t="shared" si="105"/>
      </c>
      <c r="U363" s="9">
        <f t="shared" si="106"/>
      </c>
    </row>
    <row r="364" spans="2:21" ht="12.75">
      <c r="B364" s="12">
        <f t="shared" si="99"/>
        <v>-90</v>
      </c>
      <c r="C364" s="8">
        <f t="shared" si="95"/>
      </c>
      <c r="D364" s="9">
        <f t="shared" si="90"/>
      </c>
      <c r="E364" s="9">
        <f t="shared" si="100"/>
      </c>
      <c r="G364" s="13">
        <f t="shared" si="101"/>
        <v>-90</v>
      </c>
      <c r="H364" s="8">
        <f t="shared" si="96"/>
      </c>
      <c r="I364" s="14">
        <f t="shared" si="97"/>
      </c>
      <c r="J364" s="9">
        <f t="shared" si="98"/>
      </c>
      <c r="K364" s="14">
        <f t="shared" si="91"/>
      </c>
      <c r="L364" s="9">
        <f t="shared" si="102"/>
      </c>
      <c r="M364" s="14">
        <f t="shared" si="103"/>
      </c>
      <c r="N364" s="9">
        <f t="shared" si="92"/>
      </c>
      <c r="O364" s="14">
        <f t="shared" si="93"/>
      </c>
      <c r="P364" s="9">
        <f t="shared" si="94"/>
      </c>
      <c r="R364" s="13">
        <f t="shared" si="107"/>
        <v>-90</v>
      </c>
      <c r="S364" s="8">
        <f t="shared" si="104"/>
      </c>
      <c r="T364" s="9">
        <f t="shared" si="105"/>
      </c>
      <c r="U364" s="9">
        <f t="shared" si="106"/>
      </c>
    </row>
    <row r="365" spans="2:21" ht="12.75">
      <c r="B365" s="12">
        <f t="shared" si="99"/>
        <v>-91</v>
      </c>
      <c r="C365" s="8">
        <f t="shared" si="95"/>
      </c>
      <c r="D365" s="9">
        <f t="shared" si="90"/>
      </c>
      <c r="E365" s="9">
        <f t="shared" si="100"/>
      </c>
      <c r="G365" s="13">
        <f t="shared" si="101"/>
        <v>-91</v>
      </c>
      <c r="H365" s="8">
        <f t="shared" si="96"/>
      </c>
      <c r="I365" s="14">
        <f t="shared" si="97"/>
      </c>
      <c r="J365" s="9">
        <f t="shared" si="98"/>
      </c>
      <c r="K365" s="14">
        <f t="shared" si="91"/>
      </c>
      <c r="L365" s="9">
        <f t="shared" si="102"/>
      </c>
      <c r="M365" s="14">
        <f t="shared" si="103"/>
      </c>
      <c r="N365" s="9">
        <f t="shared" si="92"/>
      </c>
      <c r="O365" s="14">
        <f t="shared" si="93"/>
      </c>
      <c r="P365" s="9">
        <f t="shared" si="94"/>
      </c>
      <c r="R365" s="13">
        <f t="shared" si="107"/>
        <v>-91</v>
      </c>
      <c r="S365" s="8">
        <f t="shared" si="104"/>
      </c>
      <c r="T365" s="9">
        <f t="shared" si="105"/>
      </c>
      <c r="U365" s="9">
        <f t="shared" si="106"/>
      </c>
    </row>
    <row r="366" spans="2:21" ht="12.75">
      <c r="B366" s="12">
        <f t="shared" si="99"/>
        <v>-92</v>
      </c>
      <c r="C366" s="8">
        <f t="shared" si="95"/>
      </c>
      <c r="D366" s="9">
        <f t="shared" si="90"/>
      </c>
      <c r="E366" s="9">
        <f t="shared" si="100"/>
      </c>
      <c r="G366" s="13">
        <f t="shared" si="101"/>
        <v>-92</v>
      </c>
      <c r="H366" s="8">
        <f t="shared" si="96"/>
      </c>
      <c r="I366" s="14">
        <f t="shared" si="97"/>
      </c>
      <c r="J366" s="9">
        <f t="shared" si="98"/>
      </c>
      <c r="K366" s="14">
        <f t="shared" si="91"/>
      </c>
      <c r="L366" s="9">
        <f t="shared" si="102"/>
      </c>
      <c r="M366" s="14">
        <f t="shared" si="103"/>
      </c>
      <c r="N366" s="9">
        <f t="shared" si="92"/>
      </c>
      <c r="O366" s="14">
        <f t="shared" si="93"/>
      </c>
      <c r="P366" s="9">
        <f t="shared" si="94"/>
      </c>
      <c r="R366" s="13">
        <f t="shared" si="107"/>
        <v>-92</v>
      </c>
      <c r="S366" s="8">
        <f t="shared" si="104"/>
      </c>
      <c r="T366" s="9">
        <f t="shared" si="105"/>
      </c>
      <c r="U366" s="9">
        <f t="shared" si="106"/>
      </c>
    </row>
    <row r="367" spans="2:21" ht="12.75">
      <c r="B367" s="12">
        <f t="shared" si="99"/>
        <v>-93</v>
      </c>
      <c r="C367" s="8">
        <f t="shared" si="95"/>
      </c>
      <c r="D367" s="9">
        <f t="shared" si="90"/>
      </c>
      <c r="E367" s="9">
        <f t="shared" si="100"/>
      </c>
      <c r="G367" s="13">
        <f t="shared" si="101"/>
        <v>-93</v>
      </c>
      <c r="H367" s="8">
        <f t="shared" si="96"/>
      </c>
      <c r="I367" s="14">
        <f t="shared" si="97"/>
      </c>
      <c r="J367" s="9">
        <f t="shared" si="98"/>
      </c>
      <c r="K367" s="14">
        <f t="shared" si="91"/>
      </c>
      <c r="L367" s="9">
        <f t="shared" si="102"/>
      </c>
      <c r="M367" s="14">
        <f t="shared" si="103"/>
      </c>
      <c r="N367" s="9">
        <f t="shared" si="92"/>
      </c>
      <c r="O367" s="14">
        <f t="shared" si="93"/>
      </c>
      <c r="P367" s="9">
        <f t="shared" si="94"/>
      </c>
      <c r="R367" s="13">
        <f t="shared" si="107"/>
        <v>-93</v>
      </c>
      <c r="S367" s="8">
        <f t="shared" si="104"/>
      </c>
      <c r="T367" s="9">
        <f t="shared" si="105"/>
      </c>
      <c r="U367" s="9">
        <f t="shared" si="106"/>
      </c>
    </row>
    <row r="368" spans="2:21" ht="12.75">
      <c r="B368" s="12">
        <f t="shared" si="99"/>
        <v>-94</v>
      </c>
      <c r="C368" s="8">
        <f t="shared" si="95"/>
      </c>
      <c r="D368" s="9">
        <f t="shared" si="90"/>
      </c>
      <c r="E368" s="9">
        <f t="shared" si="100"/>
      </c>
      <c r="G368" s="13">
        <f t="shared" si="101"/>
        <v>-94</v>
      </c>
      <c r="H368" s="8">
        <f t="shared" si="96"/>
      </c>
      <c r="I368" s="14">
        <f t="shared" si="97"/>
      </c>
      <c r="J368" s="9">
        <f t="shared" si="98"/>
      </c>
      <c r="K368" s="14">
        <f t="shared" si="91"/>
      </c>
      <c r="L368" s="9">
        <f t="shared" si="102"/>
      </c>
      <c r="M368" s="14">
        <f t="shared" si="103"/>
      </c>
      <c r="N368" s="9">
        <f t="shared" si="92"/>
      </c>
      <c r="O368" s="14">
        <f t="shared" si="93"/>
      </c>
      <c r="P368" s="9">
        <f t="shared" si="94"/>
      </c>
      <c r="R368" s="13">
        <f t="shared" si="107"/>
        <v>-94</v>
      </c>
      <c r="S368" s="8">
        <f t="shared" si="104"/>
      </c>
      <c r="T368" s="9">
        <f t="shared" si="105"/>
      </c>
      <c r="U368" s="9">
        <f t="shared" si="106"/>
      </c>
    </row>
    <row r="369" spans="2:21" ht="12.75">
      <c r="B369" s="12">
        <f t="shared" si="99"/>
        <v>-95</v>
      </c>
      <c r="C369" s="8">
        <f t="shared" si="95"/>
      </c>
      <c r="D369" s="9">
        <f t="shared" si="90"/>
      </c>
      <c r="E369" s="9">
        <f t="shared" si="100"/>
      </c>
      <c r="G369" s="13">
        <f t="shared" si="101"/>
        <v>-95</v>
      </c>
      <c r="H369" s="8">
        <f t="shared" si="96"/>
      </c>
      <c r="I369" s="14">
        <f t="shared" si="97"/>
      </c>
      <c r="J369" s="9">
        <f t="shared" si="98"/>
      </c>
      <c r="K369" s="14">
        <f t="shared" si="91"/>
      </c>
      <c r="L369" s="9">
        <f t="shared" si="102"/>
      </c>
      <c r="M369" s="14">
        <f t="shared" si="103"/>
      </c>
      <c r="N369" s="9">
        <f t="shared" si="92"/>
      </c>
      <c r="O369" s="14">
        <f t="shared" si="93"/>
      </c>
      <c r="P369" s="9">
        <f t="shared" si="94"/>
      </c>
      <c r="R369" s="13">
        <f t="shared" si="107"/>
        <v>-95</v>
      </c>
      <c r="S369" s="8">
        <f t="shared" si="104"/>
      </c>
      <c r="T369" s="9">
        <f t="shared" si="105"/>
      </c>
      <c r="U369" s="9">
        <f t="shared" si="106"/>
      </c>
    </row>
    <row r="370" spans="2:21" ht="12.75">
      <c r="B370" s="12">
        <f t="shared" si="99"/>
        <v>-96</v>
      </c>
      <c r="C370" s="8">
        <f t="shared" si="95"/>
      </c>
      <c r="D370" s="9">
        <f t="shared" si="90"/>
      </c>
      <c r="E370" s="9">
        <f t="shared" si="100"/>
      </c>
      <c r="G370" s="13">
        <f t="shared" si="101"/>
        <v>-96</v>
      </c>
      <c r="H370" s="8">
        <f t="shared" si="96"/>
      </c>
      <c r="I370" s="14">
        <f t="shared" si="97"/>
      </c>
      <c r="J370" s="9">
        <f t="shared" si="98"/>
      </c>
      <c r="K370" s="14">
        <f t="shared" si="91"/>
      </c>
      <c r="L370" s="9">
        <f t="shared" si="102"/>
      </c>
      <c r="M370" s="14">
        <f t="shared" si="103"/>
      </c>
      <c r="N370" s="9">
        <f t="shared" si="92"/>
      </c>
      <c r="O370" s="14">
        <f t="shared" si="93"/>
      </c>
      <c r="P370" s="9">
        <f t="shared" si="94"/>
      </c>
      <c r="R370" s="13">
        <f t="shared" si="107"/>
        <v>-96</v>
      </c>
      <c r="S370" s="8">
        <f t="shared" si="104"/>
      </c>
      <c r="T370" s="9">
        <f t="shared" si="105"/>
      </c>
      <c r="U370" s="9">
        <f t="shared" si="106"/>
      </c>
    </row>
    <row r="371" spans="2:21" ht="12.75">
      <c r="B371" s="12">
        <f t="shared" si="99"/>
        <v>-97</v>
      </c>
      <c r="C371" s="8">
        <f t="shared" si="95"/>
      </c>
      <c r="D371" s="9">
        <f t="shared" si="90"/>
      </c>
      <c r="E371" s="9">
        <f t="shared" si="100"/>
      </c>
      <c r="G371" s="13">
        <f t="shared" si="101"/>
        <v>-97</v>
      </c>
      <c r="H371" s="8">
        <f t="shared" si="96"/>
      </c>
      <c r="I371" s="14">
        <f t="shared" si="97"/>
      </c>
      <c r="J371" s="9">
        <f t="shared" si="98"/>
      </c>
      <c r="K371" s="14">
        <f t="shared" si="91"/>
      </c>
      <c r="L371" s="9">
        <f t="shared" si="102"/>
      </c>
      <c r="M371" s="14">
        <f t="shared" si="103"/>
      </c>
      <c r="N371" s="9">
        <f t="shared" si="92"/>
      </c>
      <c r="O371" s="14">
        <f t="shared" si="93"/>
      </c>
      <c r="P371" s="9">
        <f t="shared" si="94"/>
      </c>
      <c r="R371" s="13">
        <f t="shared" si="107"/>
        <v>-97</v>
      </c>
      <c r="S371" s="8">
        <f t="shared" si="104"/>
      </c>
      <c r="T371" s="9">
        <f t="shared" si="105"/>
      </c>
      <c r="U371" s="9">
        <f t="shared" si="106"/>
      </c>
    </row>
    <row r="372" spans="2:21" ht="12.75">
      <c r="B372" s="12">
        <f t="shared" si="99"/>
        <v>-98</v>
      </c>
      <c r="C372" s="8">
        <f t="shared" si="95"/>
      </c>
      <c r="D372" s="9">
        <f t="shared" si="90"/>
      </c>
      <c r="E372" s="9">
        <f t="shared" si="100"/>
      </c>
      <c r="G372" s="13">
        <f t="shared" si="101"/>
        <v>-98</v>
      </c>
      <c r="H372" s="8">
        <f t="shared" si="96"/>
      </c>
      <c r="I372" s="14">
        <f t="shared" si="97"/>
      </c>
      <c r="J372" s="9">
        <f t="shared" si="98"/>
      </c>
      <c r="K372" s="14">
        <f t="shared" si="91"/>
      </c>
      <c r="L372" s="9">
        <f t="shared" si="102"/>
      </c>
      <c r="M372" s="14">
        <f t="shared" si="103"/>
      </c>
      <c r="N372" s="9">
        <f t="shared" si="92"/>
      </c>
      <c r="O372" s="14">
        <f t="shared" si="93"/>
      </c>
      <c r="P372" s="9">
        <f t="shared" si="94"/>
      </c>
      <c r="R372" s="13">
        <f t="shared" si="107"/>
        <v>-98</v>
      </c>
      <c r="S372" s="8">
        <f t="shared" si="104"/>
      </c>
      <c r="T372" s="9">
        <f t="shared" si="105"/>
      </c>
      <c r="U372" s="9">
        <f t="shared" si="106"/>
      </c>
    </row>
    <row r="373" spans="2:21" ht="12.75">
      <c r="B373" s="12">
        <f t="shared" si="99"/>
        <v>-99</v>
      </c>
      <c r="C373" s="8">
        <f t="shared" si="95"/>
      </c>
      <c r="D373" s="9">
        <f t="shared" si="90"/>
      </c>
      <c r="E373" s="9">
        <f t="shared" si="100"/>
      </c>
      <c r="G373" s="13">
        <f t="shared" si="101"/>
        <v>-99</v>
      </c>
      <c r="H373" s="8">
        <f t="shared" si="96"/>
      </c>
      <c r="I373" s="14">
        <f t="shared" si="97"/>
      </c>
      <c r="J373" s="9">
        <f t="shared" si="98"/>
      </c>
      <c r="K373" s="14">
        <f t="shared" si="91"/>
      </c>
      <c r="L373" s="9">
        <f t="shared" si="102"/>
      </c>
      <c r="M373" s="14">
        <f t="shared" si="103"/>
      </c>
      <c r="N373" s="9">
        <f t="shared" si="92"/>
      </c>
      <c r="O373" s="14">
        <f t="shared" si="93"/>
      </c>
      <c r="P373" s="9">
        <f t="shared" si="94"/>
      </c>
      <c r="R373" s="13">
        <f t="shared" si="107"/>
        <v>-99</v>
      </c>
      <c r="S373" s="8">
        <f t="shared" si="104"/>
      </c>
      <c r="T373" s="9">
        <f t="shared" si="105"/>
      </c>
      <c r="U373" s="9">
        <f t="shared" si="106"/>
      </c>
    </row>
    <row r="374" spans="2:21" ht="12.75">
      <c r="B374" s="12">
        <f t="shared" si="99"/>
        <v>-100</v>
      </c>
      <c r="C374" s="8">
        <f t="shared" si="95"/>
      </c>
      <c r="D374" s="9">
        <f t="shared" si="90"/>
      </c>
      <c r="E374" s="9">
        <f t="shared" si="100"/>
      </c>
      <c r="G374" s="13">
        <f t="shared" si="101"/>
        <v>-100</v>
      </c>
      <c r="H374" s="8">
        <f t="shared" si="96"/>
      </c>
      <c r="I374" s="14">
        <f t="shared" si="97"/>
      </c>
      <c r="J374" s="9">
        <f t="shared" si="98"/>
      </c>
      <c r="K374" s="14">
        <f t="shared" si="91"/>
      </c>
      <c r="L374" s="9">
        <f t="shared" si="102"/>
      </c>
      <c r="M374" s="14">
        <f t="shared" si="103"/>
      </c>
      <c r="N374" s="9">
        <f t="shared" si="92"/>
      </c>
      <c r="O374" s="14">
        <f t="shared" si="93"/>
      </c>
      <c r="P374" s="9">
        <f t="shared" si="94"/>
      </c>
      <c r="R374" s="13">
        <f t="shared" si="107"/>
        <v>-100</v>
      </c>
      <c r="S374" s="8">
        <f t="shared" si="104"/>
      </c>
      <c r="T374" s="9">
        <f t="shared" si="105"/>
      </c>
      <c r="U374" s="9">
        <f t="shared" si="106"/>
      </c>
    </row>
    <row r="375" spans="2:21" ht="12.75">
      <c r="B375" s="12">
        <f t="shared" si="99"/>
        <v>-101</v>
      </c>
      <c r="C375" s="8">
        <f t="shared" si="95"/>
      </c>
      <c r="D375" s="9">
        <f t="shared" si="90"/>
      </c>
      <c r="E375" s="9">
        <f t="shared" si="100"/>
      </c>
      <c r="G375" s="13">
        <f t="shared" si="101"/>
        <v>-101</v>
      </c>
      <c r="H375" s="8">
        <f t="shared" si="96"/>
      </c>
      <c r="I375" s="14">
        <f t="shared" si="97"/>
      </c>
      <c r="J375" s="9">
        <f t="shared" si="98"/>
      </c>
      <c r="K375" s="14">
        <f t="shared" si="91"/>
      </c>
      <c r="L375" s="9">
        <f t="shared" si="102"/>
      </c>
      <c r="M375" s="14">
        <f t="shared" si="103"/>
      </c>
      <c r="N375" s="9">
        <f t="shared" si="92"/>
      </c>
      <c r="O375" s="14">
        <f t="shared" si="93"/>
      </c>
      <c r="P375" s="9">
        <f t="shared" si="94"/>
      </c>
      <c r="R375" s="13">
        <f t="shared" si="107"/>
        <v>-101</v>
      </c>
      <c r="S375" s="8">
        <f t="shared" si="104"/>
      </c>
      <c r="T375" s="9">
        <f t="shared" si="105"/>
      </c>
      <c r="U375" s="9">
        <f t="shared" si="106"/>
      </c>
    </row>
    <row r="376" spans="2:21" ht="12.75">
      <c r="B376" s="12">
        <f t="shared" si="99"/>
        <v>-102</v>
      </c>
      <c r="C376" s="8">
        <f t="shared" si="95"/>
      </c>
      <c r="D376" s="9">
        <f t="shared" si="90"/>
      </c>
      <c r="E376" s="9">
        <f t="shared" si="100"/>
      </c>
      <c r="G376" s="13">
        <f t="shared" si="101"/>
        <v>-102</v>
      </c>
      <c r="H376" s="8">
        <f t="shared" si="96"/>
      </c>
      <c r="I376" s="14">
        <f t="shared" si="97"/>
      </c>
      <c r="J376" s="9">
        <f t="shared" si="98"/>
      </c>
      <c r="K376" s="14">
        <f t="shared" si="91"/>
      </c>
      <c r="L376" s="9">
        <f t="shared" si="102"/>
      </c>
      <c r="M376" s="14">
        <f t="shared" si="103"/>
      </c>
      <c r="N376" s="9">
        <f t="shared" si="92"/>
      </c>
      <c r="O376" s="14">
        <f t="shared" si="93"/>
      </c>
      <c r="P376" s="9">
        <f t="shared" si="94"/>
      </c>
      <c r="R376" s="13">
        <f t="shared" si="107"/>
        <v>-102</v>
      </c>
      <c r="S376" s="8">
        <f t="shared" si="104"/>
      </c>
      <c r="T376" s="9">
        <f t="shared" si="105"/>
      </c>
      <c r="U376" s="9">
        <f t="shared" si="106"/>
      </c>
    </row>
    <row r="377" spans="2:21" ht="12.75">
      <c r="B377" s="12">
        <f t="shared" si="99"/>
        <v>-103</v>
      </c>
      <c r="C377" s="8">
        <f t="shared" si="95"/>
      </c>
      <c r="D377" s="9">
        <f t="shared" si="90"/>
      </c>
      <c r="E377" s="9">
        <f t="shared" si="100"/>
      </c>
      <c r="G377" s="13">
        <f t="shared" si="101"/>
        <v>-103</v>
      </c>
      <c r="H377" s="8">
        <f t="shared" si="96"/>
      </c>
      <c r="I377" s="14">
        <f t="shared" si="97"/>
      </c>
      <c r="J377" s="9">
        <f t="shared" si="98"/>
      </c>
      <c r="K377" s="14">
        <f t="shared" si="91"/>
      </c>
      <c r="L377" s="9">
        <f t="shared" si="102"/>
      </c>
      <c r="M377" s="14">
        <f t="shared" si="103"/>
      </c>
      <c r="N377" s="9">
        <f t="shared" si="92"/>
      </c>
      <c r="O377" s="14">
        <f t="shared" si="93"/>
      </c>
      <c r="P377" s="9">
        <f t="shared" si="94"/>
      </c>
      <c r="R377" s="13">
        <f t="shared" si="107"/>
        <v>-103</v>
      </c>
      <c r="S377" s="8">
        <f t="shared" si="104"/>
      </c>
      <c r="T377" s="9">
        <f t="shared" si="105"/>
      </c>
      <c r="U377" s="9">
        <f t="shared" si="106"/>
      </c>
    </row>
    <row r="378" spans="2:21" ht="12.75">
      <c r="B378" s="12">
        <f t="shared" si="99"/>
        <v>-104</v>
      </c>
      <c r="C378" s="8">
        <f t="shared" si="95"/>
      </c>
      <c r="D378" s="9">
        <f t="shared" si="90"/>
      </c>
      <c r="E378" s="9">
        <f t="shared" si="100"/>
      </c>
      <c r="G378" s="13">
        <f t="shared" si="101"/>
        <v>-104</v>
      </c>
      <c r="H378" s="8">
        <f t="shared" si="96"/>
      </c>
      <c r="I378" s="14">
        <f t="shared" si="97"/>
      </c>
      <c r="J378" s="9">
        <f t="shared" si="98"/>
      </c>
      <c r="K378" s="14">
        <f t="shared" si="91"/>
      </c>
      <c r="L378" s="9">
        <f t="shared" si="102"/>
      </c>
      <c r="M378" s="14">
        <f t="shared" si="103"/>
      </c>
      <c r="N378" s="9">
        <f t="shared" si="92"/>
      </c>
      <c r="O378" s="14">
        <f t="shared" si="93"/>
      </c>
      <c r="P378" s="9">
        <f t="shared" si="94"/>
      </c>
      <c r="R378" s="13">
        <f t="shared" si="107"/>
        <v>-104</v>
      </c>
      <c r="S378" s="8">
        <f t="shared" si="104"/>
      </c>
      <c r="T378" s="9">
        <f t="shared" si="105"/>
      </c>
      <c r="U378" s="9">
        <f t="shared" si="106"/>
      </c>
    </row>
    <row r="379" spans="2:21" ht="12.75">
      <c r="B379" s="12">
        <f t="shared" si="99"/>
        <v>-105</v>
      </c>
      <c r="C379" s="8">
        <f t="shared" si="95"/>
      </c>
      <c r="D379" s="9">
        <f t="shared" si="90"/>
      </c>
      <c r="E379" s="9">
        <f t="shared" si="100"/>
      </c>
      <c r="G379" s="13">
        <f t="shared" si="101"/>
        <v>-105</v>
      </c>
      <c r="H379" s="8">
        <f t="shared" si="96"/>
      </c>
      <c r="I379" s="14">
        <f t="shared" si="97"/>
      </c>
      <c r="J379" s="9">
        <f t="shared" si="98"/>
      </c>
      <c r="K379" s="14">
        <f t="shared" si="91"/>
      </c>
      <c r="L379" s="9">
        <f t="shared" si="102"/>
      </c>
      <c r="M379" s="14">
        <f t="shared" si="103"/>
      </c>
      <c r="N379" s="9">
        <f t="shared" si="92"/>
      </c>
      <c r="O379" s="14">
        <f t="shared" si="93"/>
      </c>
      <c r="P379" s="9">
        <f t="shared" si="94"/>
      </c>
      <c r="R379" s="13">
        <f t="shared" si="107"/>
        <v>-105</v>
      </c>
      <c r="S379" s="8">
        <f t="shared" si="104"/>
      </c>
      <c r="T379" s="9">
        <f t="shared" si="105"/>
      </c>
      <c r="U379" s="9">
        <f t="shared" si="106"/>
      </c>
    </row>
    <row r="380" spans="2:21" ht="12.75">
      <c r="B380" s="12">
        <f t="shared" si="99"/>
        <v>-106</v>
      </c>
      <c r="C380" s="8">
        <f t="shared" si="95"/>
      </c>
      <c r="D380" s="9">
        <f t="shared" si="90"/>
      </c>
      <c r="E380" s="9">
        <f t="shared" si="100"/>
      </c>
      <c r="G380" s="13">
        <f t="shared" si="101"/>
        <v>-106</v>
      </c>
      <c r="H380" s="8">
        <f t="shared" si="96"/>
      </c>
      <c r="I380" s="14">
        <f t="shared" si="97"/>
      </c>
      <c r="J380" s="9">
        <f t="shared" si="98"/>
      </c>
      <c r="K380" s="14">
        <f t="shared" si="91"/>
      </c>
      <c r="L380" s="9">
        <f t="shared" si="102"/>
      </c>
      <c r="M380" s="14">
        <f t="shared" si="103"/>
      </c>
      <c r="N380" s="9">
        <f t="shared" si="92"/>
      </c>
      <c r="O380" s="14">
        <f t="shared" si="93"/>
      </c>
      <c r="P380" s="9">
        <f t="shared" si="94"/>
      </c>
      <c r="R380" s="13">
        <f t="shared" si="107"/>
        <v>-106</v>
      </c>
      <c r="S380" s="8">
        <f t="shared" si="104"/>
      </c>
      <c r="T380" s="9">
        <f t="shared" si="105"/>
      </c>
      <c r="U380" s="9">
        <f t="shared" si="106"/>
      </c>
    </row>
    <row r="381" spans="2:21" ht="12.75">
      <c r="B381" s="12">
        <f t="shared" si="99"/>
        <v>-107</v>
      </c>
      <c r="C381" s="8">
        <f t="shared" si="95"/>
      </c>
      <c r="D381" s="9">
        <f t="shared" si="90"/>
      </c>
      <c r="E381" s="9">
        <f t="shared" si="100"/>
      </c>
      <c r="G381" s="13">
        <f t="shared" si="101"/>
        <v>-107</v>
      </c>
      <c r="H381" s="8">
        <f t="shared" si="96"/>
      </c>
      <c r="I381" s="14">
        <f t="shared" si="97"/>
      </c>
      <c r="J381" s="9">
        <f t="shared" si="98"/>
      </c>
      <c r="K381" s="14">
        <f t="shared" si="91"/>
      </c>
      <c r="L381" s="9">
        <f t="shared" si="102"/>
      </c>
      <c r="M381" s="14">
        <f t="shared" si="103"/>
      </c>
      <c r="N381" s="9">
        <f t="shared" si="92"/>
      </c>
      <c r="O381" s="14">
        <f t="shared" si="93"/>
      </c>
      <c r="P381" s="9">
        <f t="shared" si="94"/>
      </c>
      <c r="R381" s="13">
        <f t="shared" si="107"/>
        <v>-107</v>
      </c>
      <c r="S381" s="8">
        <f t="shared" si="104"/>
      </c>
      <c r="T381" s="9">
        <f t="shared" si="105"/>
      </c>
      <c r="U381" s="9">
        <f t="shared" si="106"/>
      </c>
    </row>
    <row r="382" spans="2:21" ht="12.75">
      <c r="B382" s="12">
        <f t="shared" si="99"/>
        <v>-108</v>
      </c>
      <c r="C382" s="8">
        <f t="shared" si="95"/>
      </c>
      <c r="D382" s="9">
        <f t="shared" si="90"/>
      </c>
      <c r="E382" s="9">
        <f t="shared" si="100"/>
      </c>
      <c r="G382" s="13">
        <f t="shared" si="101"/>
        <v>-108</v>
      </c>
      <c r="H382" s="8">
        <f t="shared" si="96"/>
      </c>
      <c r="I382" s="14">
        <f t="shared" si="97"/>
      </c>
      <c r="J382" s="9">
        <f t="shared" si="98"/>
      </c>
      <c r="K382" s="14">
        <f t="shared" si="91"/>
      </c>
      <c r="L382" s="9">
        <f t="shared" si="102"/>
      </c>
      <c r="M382" s="14">
        <f t="shared" si="103"/>
      </c>
      <c r="N382" s="9">
        <f t="shared" si="92"/>
      </c>
      <c r="O382" s="14">
        <f t="shared" si="93"/>
      </c>
      <c r="P382" s="9">
        <f t="shared" si="94"/>
      </c>
      <c r="R382" s="13">
        <f t="shared" si="107"/>
        <v>-108</v>
      </c>
      <c r="S382" s="8">
        <f t="shared" si="104"/>
      </c>
      <c r="T382" s="9">
        <f t="shared" si="105"/>
      </c>
      <c r="U382" s="9">
        <f t="shared" si="106"/>
      </c>
    </row>
    <row r="383" spans="2:21" ht="12.75">
      <c r="B383" s="12">
        <f t="shared" si="99"/>
        <v>-109</v>
      </c>
      <c r="C383" s="8">
        <f t="shared" si="95"/>
      </c>
      <c r="D383" s="9">
        <f t="shared" si="90"/>
      </c>
      <c r="E383" s="9">
        <f t="shared" si="100"/>
      </c>
      <c r="G383" s="13">
        <f t="shared" si="101"/>
        <v>-109</v>
      </c>
      <c r="H383" s="8">
        <f t="shared" si="96"/>
      </c>
      <c r="I383" s="14">
        <f t="shared" si="97"/>
      </c>
      <c r="J383" s="9">
        <f t="shared" si="98"/>
      </c>
      <c r="K383" s="14">
        <f t="shared" si="91"/>
      </c>
      <c r="L383" s="9">
        <f t="shared" si="102"/>
      </c>
      <c r="M383" s="14">
        <f t="shared" si="103"/>
      </c>
      <c r="N383" s="9">
        <f t="shared" si="92"/>
      </c>
      <c r="O383" s="14">
        <f t="shared" si="93"/>
      </c>
      <c r="P383" s="9">
        <f t="shared" si="94"/>
      </c>
      <c r="R383" s="13">
        <f t="shared" si="107"/>
        <v>-109</v>
      </c>
      <c r="S383" s="8">
        <f t="shared" si="104"/>
      </c>
      <c r="T383" s="9">
        <f t="shared" si="105"/>
      </c>
      <c r="U383" s="9">
        <f t="shared" si="106"/>
      </c>
    </row>
    <row r="384" spans="2:21" ht="12.75">
      <c r="B384" s="12">
        <f t="shared" si="99"/>
        <v>-110</v>
      </c>
      <c r="C384" s="8">
        <f t="shared" si="95"/>
      </c>
      <c r="D384" s="9">
        <f t="shared" si="90"/>
      </c>
      <c r="E384" s="9">
        <f t="shared" si="100"/>
      </c>
      <c r="G384" s="13">
        <f t="shared" si="101"/>
        <v>-110</v>
      </c>
      <c r="H384" s="8">
        <f t="shared" si="96"/>
      </c>
      <c r="I384" s="14">
        <f t="shared" si="97"/>
      </c>
      <c r="J384" s="9">
        <f t="shared" si="98"/>
      </c>
      <c r="K384" s="14">
        <f t="shared" si="91"/>
      </c>
      <c r="L384" s="9">
        <f t="shared" si="102"/>
      </c>
      <c r="M384" s="14">
        <f t="shared" si="103"/>
      </c>
      <c r="N384" s="9">
        <f t="shared" si="92"/>
      </c>
      <c r="O384" s="14">
        <f t="shared" si="93"/>
      </c>
      <c r="P384" s="9">
        <f t="shared" si="94"/>
      </c>
      <c r="R384" s="13">
        <f t="shared" si="107"/>
        <v>-110</v>
      </c>
      <c r="S384" s="8">
        <f t="shared" si="104"/>
      </c>
      <c r="T384" s="9">
        <f t="shared" si="105"/>
      </c>
      <c r="U384" s="9">
        <f t="shared" si="106"/>
      </c>
    </row>
    <row r="385" spans="2:21" ht="12.75">
      <c r="B385" s="12">
        <f t="shared" si="99"/>
        <v>-111</v>
      </c>
      <c r="C385" s="8">
        <f t="shared" si="95"/>
      </c>
      <c r="D385" s="9">
        <f t="shared" si="90"/>
      </c>
      <c r="E385" s="9">
        <f t="shared" si="100"/>
      </c>
      <c r="G385" s="13">
        <f t="shared" si="101"/>
        <v>-111</v>
      </c>
      <c r="H385" s="8">
        <f t="shared" si="96"/>
      </c>
      <c r="I385" s="14">
        <f t="shared" si="97"/>
      </c>
      <c r="J385" s="9">
        <f t="shared" si="98"/>
      </c>
      <c r="K385" s="14">
        <f t="shared" si="91"/>
      </c>
      <c r="L385" s="9">
        <f t="shared" si="102"/>
      </c>
      <c r="M385" s="14">
        <f t="shared" si="103"/>
      </c>
      <c r="N385" s="9">
        <f t="shared" si="92"/>
      </c>
      <c r="O385" s="14">
        <f t="shared" si="93"/>
      </c>
      <c r="P385" s="9">
        <f t="shared" si="94"/>
      </c>
      <c r="R385" s="13">
        <f t="shared" si="107"/>
        <v>-111</v>
      </c>
      <c r="S385" s="8">
        <f t="shared" si="104"/>
      </c>
      <c r="T385" s="9">
        <f t="shared" si="105"/>
      </c>
      <c r="U385" s="9">
        <f t="shared" si="106"/>
      </c>
    </row>
    <row r="386" spans="2:21" ht="12.75">
      <c r="B386" s="12">
        <f t="shared" si="99"/>
        <v>-112</v>
      </c>
      <c r="C386" s="8">
        <f t="shared" si="95"/>
      </c>
      <c r="D386" s="9">
        <f t="shared" si="90"/>
      </c>
      <c r="E386" s="9">
        <f t="shared" si="100"/>
      </c>
      <c r="G386" s="13">
        <f t="shared" si="101"/>
        <v>-112</v>
      </c>
      <c r="H386" s="8">
        <f t="shared" si="96"/>
      </c>
      <c r="I386" s="14">
        <f t="shared" si="97"/>
      </c>
      <c r="J386" s="9">
        <f t="shared" si="98"/>
      </c>
      <c r="K386" s="14">
        <f t="shared" si="91"/>
      </c>
      <c r="L386" s="9">
        <f t="shared" si="102"/>
      </c>
      <c r="M386" s="14">
        <f t="shared" si="103"/>
      </c>
      <c r="N386" s="9">
        <f t="shared" si="92"/>
      </c>
      <c r="O386" s="14">
        <f t="shared" si="93"/>
      </c>
      <c r="P386" s="9">
        <f t="shared" si="94"/>
      </c>
      <c r="R386" s="13">
        <f t="shared" si="107"/>
        <v>-112</v>
      </c>
      <c r="S386" s="8">
        <f t="shared" si="104"/>
      </c>
      <c r="T386" s="9">
        <f t="shared" si="105"/>
      </c>
      <c r="U386" s="9">
        <f t="shared" si="106"/>
      </c>
    </row>
    <row r="387" spans="2:21" ht="12.75">
      <c r="B387" s="12">
        <f t="shared" si="99"/>
        <v>-113</v>
      </c>
      <c r="C387" s="8">
        <f t="shared" si="95"/>
      </c>
      <c r="D387" s="9">
        <f t="shared" si="90"/>
      </c>
      <c r="E387" s="9">
        <f t="shared" si="100"/>
      </c>
      <c r="G387" s="13">
        <f t="shared" si="101"/>
        <v>-113</v>
      </c>
      <c r="H387" s="8">
        <f t="shared" si="96"/>
      </c>
      <c r="I387" s="14">
        <f t="shared" si="97"/>
      </c>
      <c r="J387" s="9">
        <f t="shared" si="98"/>
      </c>
      <c r="K387" s="14">
        <f t="shared" si="91"/>
      </c>
      <c r="L387" s="9">
        <f t="shared" si="102"/>
      </c>
      <c r="M387" s="14">
        <f t="shared" si="103"/>
      </c>
      <c r="N387" s="9">
        <f t="shared" si="92"/>
      </c>
      <c r="O387" s="14">
        <f t="shared" si="93"/>
      </c>
      <c r="P387" s="9">
        <f t="shared" si="94"/>
      </c>
      <c r="R387" s="13">
        <f t="shared" si="107"/>
        <v>-113</v>
      </c>
      <c r="S387" s="8">
        <f t="shared" si="104"/>
      </c>
      <c r="T387" s="9">
        <f t="shared" si="105"/>
      </c>
      <c r="U387" s="9">
        <f t="shared" si="106"/>
      </c>
    </row>
    <row r="388" spans="2:21" ht="12.75">
      <c r="B388" s="12">
        <f t="shared" si="99"/>
        <v>-114</v>
      </c>
      <c r="C388" s="8">
        <f t="shared" si="95"/>
      </c>
      <c r="D388" s="9">
        <f t="shared" si="90"/>
      </c>
      <c r="E388" s="9">
        <f t="shared" si="100"/>
      </c>
      <c r="G388" s="13">
        <f t="shared" si="101"/>
        <v>-114</v>
      </c>
      <c r="H388" s="8">
        <f t="shared" si="96"/>
      </c>
      <c r="I388" s="14">
        <f t="shared" si="97"/>
      </c>
      <c r="J388" s="9">
        <f t="shared" si="98"/>
      </c>
      <c r="K388" s="14">
        <f t="shared" si="91"/>
      </c>
      <c r="L388" s="9">
        <f t="shared" si="102"/>
      </c>
      <c r="M388" s="14">
        <f t="shared" si="103"/>
      </c>
      <c r="N388" s="9">
        <f t="shared" si="92"/>
      </c>
      <c r="O388" s="14">
        <f t="shared" si="93"/>
      </c>
      <c r="P388" s="9">
        <f t="shared" si="94"/>
      </c>
      <c r="R388" s="13">
        <f t="shared" si="107"/>
        <v>-114</v>
      </c>
      <c r="S388" s="8">
        <f t="shared" si="104"/>
      </c>
      <c r="T388" s="9">
        <f t="shared" si="105"/>
      </c>
      <c r="U388" s="9">
        <f t="shared" si="106"/>
      </c>
    </row>
    <row r="389" spans="2:21" ht="12.75">
      <c r="B389" s="12">
        <f t="shared" si="99"/>
        <v>-115</v>
      </c>
      <c r="C389" s="8">
        <f t="shared" si="95"/>
      </c>
      <c r="D389" s="9">
        <f t="shared" si="90"/>
      </c>
      <c r="E389" s="9">
        <f t="shared" si="100"/>
      </c>
      <c r="G389" s="13">
        <f t="shared" si="101"/>
        <v>-115</v>
      </c>
      <c r="H389" s="8">
        <f t="shared" si="96"/>
      </c>
      <c r="I389" s="14">
        <f t="shared" si="97"/>
      </c>
      <c r="J389" s="9">
        <f t="shared" si="98"/>
      </c>
      <c r="K389" s="14">
        <f t="shared" si="91"/>
      </c>
      <c r="L389" s="9">
        <f t="shared" si="102"/>
      </c>
      <c r="M389" s="14">
        <f t="shared" si="103"/>
      </c>
      <c r="N389" s="9">
        <f t="shared" si="92"/>
      </c>
      <c r="O389" s="14">
        <f t="shared" si="93"/>
      </c>
      <c r="P389" s="9">
        <f t="shared" si="94"/>
      </c>
      <c r="R389" s="13">
        <f t="shared" si="107"/>
        <v>-115</v>
      </c>
      <c r="S389" s="8">
        <f t="shared" si="104"/>
      </c>
      <c r="T389" s="9">
        <f t="shared" si="105"/>
      </c>
      <c r="U389" s="9">
        <f t="shared" si="106"/>
      </c>
    </row>
    <row r="390" spans="2:21" ht="12.75">
      <c r="B390" s="12">
        <f t="shared" si="99"/>
        <v>-116</v>
      </c>
      <c r="C390" s="8">
        <f t="shared" si="95"/>
      </c>
      <c r="D390" s="9">
        <f t="shared" si="90"/>
      </c>
      <c r="E390" s="9">
        <f t="shared" si="100"/>
      </c>
      <c r="G390" s="13">
        <f t="shared" si="101"/>
        <v>-116</v>
      </c>
      <c r="H390" s="8">
        <f t="shared" si="96"/>
      </c>
      <c r="I390" s="14">
        <f t="shared" si="97"/>
      </c>
      <c r="J390" s="9">
        <f t="shared" si="98"/>
      </c>
      <c r="K390" s="14">
        <f t="shared" si="91"/>
      </c>
      <c r="L390" s="9">
        <f t="shared" si="102"/>
      </c>
      <c r="M390" s="14">
        <f t="shared" si="103"/>
      </c>
      <c r="N390" s="9">
        <f t="shared" si="92"/>
      </c>
      <c r="O390" s="14">
        <f t="shared" si="93"/>
      </c>
      <c r="P390" s="9">
        <f t="shared" si="94"/>
      </c>
      <c r="R390" s="13">
        <f t="shared" si="107"/>
        <v>-116</v>
      </c>
      <c r="S390" s="8">
        <f t="shared" si="104"/>
      </c>
      <c r="T390" s="9">
        <f t="shared" si="105"/>
      </c>
      <c r="U390" s="9">
        <f t="shared" si="106"/>
      </c>
    </row>
    <row r="391" spans="2:21" ht="12.75">
      <c r="B391" s="12">
        <f t="shared" si="99"/>
        <v>-117</v>
      </c>
      <c r="C391" s="8">
        <f t="shared" si="95"/>
      </c>
      <c r="D391" s="9">
        <f t="shared" si="90"/>
      </c>
      <c r="E391" s="9">
        <f t="shared" si="100"/>
      </c>
      <c r="G391" s="13">
        <f t="shared" si="101"/>
        <v>-117</v>
      </c>
      <c r="H391" s="8">
        <f t="shared" si="96"/>
      </c>
      <c r="I391" s="14">
        <f t="shared" si="97"/>
      </c>
      <c r="J391" s="9">
        <f t="shared" si="98"/>
      </c>
      <c r="K391" s="14">
        <f t="shared" si="91"/>
      </c>
      <c r="L391" s="9">
        <f t="shared" si="102"/>
      </c>
      <c r="M391" s="14">
        <f t="shared" si="103"/>
      </c>
      <c r="N391" s="9">
        <f t="shared" si="92"/>
      </c>
      <c r="O391" s="14">
        <f t="shared" si="93"/>
      </c>
      <c r="P391" s="9">
        <f t="shared" si="94"/>
      </c>
      <c r="R391" s="13">
        <f t="shared" si="107"/>
        <v>-117</v>
      </c>
      <c r="S391" s="8">
        <f t="shared" si="104"/>
      </c>
      <c r="T391" s="9">
        <f t="shared" si="105"/>
      </c>
      <c r="U391" s="9">
        <f t="shared" si="106"/>
      </c>
    </row>
    <row r="392" spans="2:21" ht="12.75">
      <c r="B392" s="12">
        <f t="shared" si="99"/>
        <v>-118</v>
      </c>
      <c r="C392" s="8">
        <f t="shared" si="95"/>
      </c>
      <c r="D392" s="9">
        <f t="shared" si="90"/>
      </c>
      <c r="E392" s="9">
        <f t="shared" si="100"/>
      </c>
      <c r="G392" s="13">
        <f t="shared" si="101"/>
        <v>-118</v>
      </c>
      <c r="H392" s="8">
        <f t="shared" si="96"/>
      </c>
      <c r="I392" s="14">
        <f t="shared" si="97"/>
      </c>
      <c r="J392" s="9">
        <f t="shared" si="98"/>
      </c>
      <c r="K392" s="14">
        <f t="shared" si="91"/>
      </c>
      <c r="L392" s="9">
        <f t="shared" si="102"/>
      </c>
      <c r="M392" s="14">
        <f t="shared" si="103"/>
      </c>
      <c r="N392" s="9">
        <f t="shared" si="92"/>
      </c>
      <c r="O392" s="14">
        <f t="shared" si="93"/>
      </c>
      <c r="P392" s="9">
        <f t="shared" si="94"/>
      </c>
      <c r="R392" s="13">
        <f t="shared" si="107"/>
        <v>-118</v>
      </c>
      <c r="S392" s="8">
        <f t="shared" si="104"/>
      </c>
      <c r="T392" s="9">
        <f t="shared" si="105"/>
      </c>
      <c r="U392" s="9">
        <f t="shared" si="106"/>
      </c>
    </row>
    <row r="393" spans="2:21" ht="12.75">
      <c r="B393" s="12">
        <f t="shared" si="99"/>
        <v>-119</v>
      </c>
      <c r="C393" s="8">
        <f t="shared" si="95"/>
      </c>
      <c r="D393" s="9">
        <f t="shared" si="90"/>
      </c>
      <c r="E393" s="9">
        <f t="shared" si="100"/>
      </c>
      <c r="G393" s="13">
        <f t="shared" si="101"/>
        <v>-119</v>
      </c>
      <c r="H393" s="8">
        <f t="shared" si="96"/>
      </c>
      <c r="I393" s="14">
        <f t="shared" si="97"/>
      </c>
      <c r="J393" s="9">
        <f t="shared" si="98"/>
      </c>
      <c r="K393" s="14">
        <f t="shared" si="91"/>
      </c>
      <c r="L393" s="9">
        <f t="shared" si="102"/>
      </c>
      <c r="M393" s="14">
        <f t="shared" si="103"/>
      </c>
      <c r="N393" s="9">
        <f t="shared" si="92"/>
      </c>
      <c r="O393" s="14">
        <f t="shared" si="93"/>
      </c>
      <c r="P393" s="9">
        <f t="shared" si="94"/>
      </c>
      <c r="R393" s="13">
        <f t="shared" si="107"/>
        <v>-119</v>
      </c>
      <c r="S393" s="8">
        <f t="shared" si="104"/>
      </c>
      <c r="T393" s="9">
        <f t="shared" si="105"/>
      </c>
      <c r="U393" s="9">
        <f t="shared" si="106"/>
      </c>
    </row>
    <row r="394" spans="2:21" ht="12.75">
      <c r="B394" s="12">
        <f t="shared" si="99"/>
        <v>-120</v>
      </c>
      <c r="C394" s="8">
        <f t="shared" si="95"/>
      </c>
      <c r="D394" s="9">
        <f t="shared" si="90"/>
      </c>
      <c r="E394" s="9">
        <f t="shared" si="100"/>
      </c>
      <c r="G394" s="13">
        <f t="shared" si="101"/>
        <v>-120</v>
      </c>
      <c r="H394" s="8">
        <f t="shared" si="96"/>
      </c>
      <c r="I394" s="14">
        <f t="shared" si="97"/>
      </c>
      <c r="J394" s="9">
        <f t="shared" si="98"/>
      </c>
      <c r="K394" s="14">
        <f t="shared" si="91"/>
      </c>
      <c r="L394" s="9">
        <f t="shared" si="102"/>
      </c>
      <c r="M394" s="14">
        <f t="shared" si="103"/>
      </c>
      <c r="N394" s="9">
        <f t="shared" si="92"/>
      </c>
      <c r="O394" s="14">
        <f t="shared" si="93"/>
      </c>
      <c r="P394" s="9">
        <f t="shared" si="94"/>
      </c>
      <c r="R394" s="13">
        <f t="shared" si="107"/>
        <v>-120</v>
      </c>
      <c r="S394" s="8">
        <f t="shared" si="104"/>
      </c>
      <c r="T394" s="9">
        <f t="shared" si="105"/>
      </c>
      <c r="U394" s="9">
        <f t="shared" si="106"/>
      </c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</sheetData>
  <sheetProtection password="E6A9" sheet="1" objects="1" scenarios="1"/>
  <mergeCells count="69">
    <mergeCell ref="H31:L31"/>
    <mergeCell ref="N29:P29"/>
    <mergeCell ref="N30:P30"/>
    <mergeCell ref="S28:U28"/>
    <mergeCell ref="S29:T29"/>
    <mergeCell ref="S30:T30"/>
    <mergeCell ref="H16:P16"/>
    <mergeCell ref="H28:P28"/>
    <mergeCell ref="H29:L29"/>
    <mergeCell ref="H30:L30"/>
    <mergeCell ref="C2:U6"/>
    <mergeCell ref="C8:U8"/>
    <mergeCell ref="C10:E11"/>
    <mergeCell ref="H10:P11"/>
    <mergeCell ref="S10:U11"/>
    <mergeCell ref="M17:P17"/>
    <mergeCell ref="M18:P18"/>
    <mergeCell ref="M19:P19"/>
    <mergeCell ref="H17:L17"/>
    <mergeCell ref="S16:U16"/>
    <mergeCell ref="S17:T17"/>
    <mergeCell ref="S18:T18"/>
    <mergeCell ref="S20:T20"/>
    <mergeCell ref="S23:U23"/>
    <mergeCell ref="S24:U24"/>
    <mergeCell ref="H20:L20"/>
    <mergeCell ref="M20:P20"/>
    <mergeCell ref="S21:T21"/>
    <mergeCell ref="N21:P21"/>
    <mergeCell ref="N22:P22"/>
    <mergeCell ref="N23:P23"/>
    <mergeCell ref="S12:T12"/>
    <mergeCell ref="S13:T13"/>
    <mergeCell ref="C32:D32"/>
    <mergeCell ref="S25:T25"/>
    <mergeCell ref="S26:T26"/>
    <mergeCell ref="N31:P31"/>
    <mergeCell ref="C28:E28"/>
    <mergeCell ref="C29:D29"/>
    <mergeCell ref="C30:D30"/>
    <mergeCell ref="C31:D31"/>
    <mergeCell ref="C25:D25"/>
    <mergeCell ref="C26:D26"/>
    <mergeCell ref="S15:U15"/>
    <mergeCell ref="H25:P25"/>
    <mergeCell ref="H26:P26"/>
    <mergeCell ref="S19:T19"/>
    <mergeCell ref="H12:L12"/>
    <mergeCell ref="H13:L13"/>
    <mergeCell ref="H14:L14"/>
    <mergeCell ref="M12:P12"/>
    <mergeCell ref="M13:P13"/>
    <mergeCell ref="M14:P14"/>
    <mergeCell ref="C12:D12"/>
    <mergeCell ref="C13:D13"/>
    <mergeCell ref="C14:D14"/>
    <mergeCell ref="C16:E16"/>
    <mergeCell ref="C17:D17"/>
    <mergeCell ref="C23:E23"/>
    <mergeCell ref="C24:E24"/>
    <mergeCell ref="C20:D20"/>
    <mergeCell ref="H18:L18"/>
    <mergeCell ref="H19:L19"/>
    <mergeCell ref="C18:D18"/>
    <mergeCell ref="C19:D19"/>
    <mergeCell ref="C21:D21"/>
    <mergeCell ref="H21:L21"/>
    <mergeCell ref="H22:L22"/>
    <mergeCell ref="H23:L23"/>
  </mergeCells>
  <conditionalFormatting sqref="H35:H394 P35:P394 C35:C394 S35:S394 E35:E394 U35:U394 L35:L394">
    <cfRule type="notContainsBlanks" priority="7" dxfId="1">
      <formula>LEN(TRIM(C35))&gt;0</formula>
    </cfRule>
  </conditionalFormatting>
  <conditionalFormatting sqref="C34:E394 S34:U394 H34:P394">
    <cfRule type="notContainsBlanks" priority="5" dxfId="2">
      <formula>LEN(TRIM(C34))&gt;0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4"/>
  <ignoredErrors>
    <ignoredError sqref="E17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2009-12-28T19:20:58Z</dcterms:created>
  <dcterms:modified xsi:type="dcterms:W3CDTF">2010-01-04T19:58:56Z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